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indst\IHDbT\"/>
    </mc:Choice>
  </mc:AlternateContent>
  <xr:revisionPtr revIDLastSave="0" documentId="13_ncr:1_{7F0E55B5-0880-40E8-8F40-C6C18F291768}" xr6:coauthVersionLast="47" xr6:coauthVersionMax="47" xr10:uidLastSave="{00000000-0000-0000-0000-000000000000}"/>
  <bookViews>
    <workbookView xWindow="-28920" yWindow="-120" windowWidth="29040" windowHeight="17640" xr2:uid="{9AA6BDF2-7B91-4567-88A2-0D83F9E3E450}"/>
  </bookViews>
  <sheets>
    <sheet name="About" sheetId="1" r:id="rId1"/>
    <sheet name="Summarized EPS Categories" sheetId="17" r:id="rId2"/>
    <sheet name="Combined Data and Graph" sheetId="4" r:id="rId3"/>
    <sheet name="ISI_ued" sheetId="6" r:id="rId4"/>
    <sheet name="NFM_ued" sheetId="7" r:id="rId5"/>
    <sheet name="NMM_ued" sheetId="8" r:id="rId6"/>
    <sheet name="CHI_ued" sheetId="9" r:id="rId7"/>
    <sheet name="PPA_ued" sheetId="10" r:id="rId8"/>
    <sheet name="FBT_ued" sheetId="11" r:id="rId9"/>
    <sheet name="TRE_ued" sheetId="12" r:id="rId10"/>
    <sheet name="MAE_ued" sheetId="13" r:id="rId11"/>
    <sheet name="TEL_ued" sheetId="14" r:id="rId12"/>
    <sheet name="WWP_ued" sheetId="15" r:id="rId13"/>
    <sheet name="OIS_ued" sheetId="16" r:id="rId14"/>
    <sheet name="IHDbT" sheetId="3" r:id="rId15"/>
  </sheets>
  <externalReferences>
    <externalReference r:id="rId16"/>
    <externalReference r:id="rId17"/>
    <externalReference r:id="rId18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_xlnm.Print_Titles" localSheetId="6">CHI_ued!$1:$1</definedName>
    <definedName name="_xlnm.Print_Titles" localSheetId="8">FBT_ued!$1:$1</definedName>
    <definedName name="_xlnm.Print_Titles" localSheetId="3">ISI_ued!$1:$1</definedName>
    <definedName name="_xlnm.Print_Titles" localSheetId="10">MAE_ued!$1:$1</definedName>
    <definedName name="_xlnm.Print_Titles" localSheetId="4">NFM_ued!$1:$1</definedName>
    <definedName name="_xlnm.Print_Titles" localSheetId="5">NMM_ued!$1:$1</definedName>
    <definedName name="_xlnm.Print_Titles" localSheetId="13">OIS_ued!$1:$1</definedName>
    <definedName name="_xlnm.Print_Titles" localSheetId="7">PPA_ued!$1:$1</definedName>
    <definedName name="_xlnm.Print_Titles" localSheetId="11">TEL_ued!$1:$1</definedName>
    <definedName name="_xlnm.Print_Titles" localSheetId="9">TRE_ued!$1:$1</definedName>
    <definedName name="_xlnm.Print_Titles" localSheetId="12">WWP_ued!$1:$1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7" l="1"/>
  <c r="D5" i="17"/>
  <c r="E5" i="17"/>
  <c r="B5" i="17"/>
  <c r="H5" i="17" s="1"/>
  <c r="M7" i="17"/>
  <c r="N7" i="17"/>
  <c r="O7" i="17"/>
  <c r="M8" i="17"/>
  <c r="N8" i="17"/>
  <c r="O8" i="17"/>
  <c r="M9" i="17"/>
  <c r="N9" i="17"/>
  <c r="O9" i="17"/>
  <c r="M10" i="17"/>
  <c r="N10" i="17"/>
  <c r="O10" i="17"/>
  <c r="M11" i="17"/>
  <c r="N11" i="17"/>
  <c r="O11" i="17"/>
  <c r="M12" i="17"/>
  <c r="N12" i="17"/>
  <c r="O12" i="17"/>
  <c r="M13" i="17"/>
  <c r="N13" i="17"/>
  <c r="O13" i="17"/>
  <c r="M14" i="17"/>
  <c r="N14" i="17"/>
  <c r="O14" i="17"/>
  <c r="M15" i="17"/>
  <c r="N15" i="17"/>
  <c r="O15" i="17"/>
  <c r="M16" i="17"/>
  <c r="N16" i="17"/>
  <c r="O16" i="17"/>
  <c r="M17" i="17"/>
  <c r="N17" i="17"/>
  <c r="O17" i="17"/>
  <c r="M18" i="17"/>
  <c r="N18" i="17"/>
  <c r="O18" i="17"/>
  <c r="M19" i="17"/>
  <c r="N19" i="17"/>
  <c r="O19" i="17"/>
  <c r="M20" i="17"/>
  <c r="N20" i="17"/>
  <c r="O20" i="17"/>
  <c r="M21" i="17"/>
  <c r="N21" i="17"/>
  <c r="O21" i="17"/>
  <c r="M22" i="17"/>
  <c r="N22" i="17"/>
  <c r="O22" i="17"/>
  <c r="M23" i="17"/>
  <c r="N23" i="17"/>
  <c r="O23" i="17"/>
  <c r="M24" i="17"/>
  <c r="N24" i="17"/>
  <c r="O2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4" i="17"/>
  <c r="B24" i="3"/>
  <c r="C24" i="3"/>
  <c r="D24" i="3"/>
  <c r="B25" i="3"/>
  <c r="C25" i="3"/>
  <c r="D25" i="3"/>
  <c r="B26" i="3"/>
  <c r="C26" i="3"/>
  <c r="D26" i="3"/>
  <c r="C2" i="3"/>
  <c r="D2" i="3"/>
  <c r="B2" i="3"/>
  <c r="I5" i="17"/>
  <c r="H6" i="17"/>
  <c r="H4" i="17"/>
  <c r="C23" i="17"/>
  <c r="I23" i="17" s="1"/>
  <c r="D23" i="17"/>
  <c r="E23" i="17"/>
  <c r="B23" i="17"/>
  <c r="H23" i="17" s="1"/>
  <c r="C15" i="17"/>
  <c r="I15" i="17" s="1"/>
  <c r="D15" i="17"/>
  <c r="E15" i="17"/>
  <c r="B15" i="17"/>
  <c r="H15" i="17" s="1"/>
  <c r="C22" i="17"/>
  <c r="D22" i="17"/>
  <c r="E22" i="17"/>
  <c r="B22" i="17"/>
  <c r="H22" i="17"/>
  <c r="I22" i="17"/>
  <c r="C8" i="17"/>
  <c r="D8" i="17"/>
  <c r="D7" i="3" s="1"/>
  <c r="E8" i="17"/>
  <c r="C9" i="17"/>
  <c r="D9" i="17"/>
  <c r="D8" i="3" s="1"/>
  <c r="E9" i="17"/>
  <c r="C10" i="17"/>
  <c r="I10" i="17" s="1"/>
  <c r="D10" i="17"/>
  <c r="E10" i="17"/>
  <c r="C11" i="17"/>
  <c r="D11" i="17"/>
  <c r="E11" i="17"/>
  <c r="C12" i="17"/>
  <c r="I12" i="17" s="1"/>
  <c r="J12" i="17" s="1"/>
  <c r="D12" i="17"/>
  <c r="E12" i="17"/>
  <c r="C13" i="17"/>
  <c r="I13" i="17" s="1"/>
  <c r="D13" i="17"/>
  <c r="E13" i="17"/>
  <c r="C14" i="17"/>
  <c r="D14" i="17"/>
  <c r="E14" i="17"/>
  <c r="C16" i="17"/>
  <c r="D16" i="17"/>
  <c r="E16" i="17"/>
  <c r="C17" i="17"/>
  <c r="D17" i="17"/>
  <c r="D16" i="3" s="1"/>
  <c r="E17" i="17"/>
  <c r="C18" i="17"/>
  <c r="I18" i="17" s="1"/>
  <c r="D18" i="17"/>
  <c r="D17" i="3" s="1"/>
  <c r="E18" i="17"/>
  <c r="C19" i="17"/>
  <c r="D19" i="17"/>
  <c r="E19" i="17"/>
  <c r="C20" i="17"/>
  <c r="D20" i="17"/>
  <c r="D19" i="3" s="1"/>
  <c r="E20" i="17"/>
  <c r="C21" i="17"/>
  <c r="I21" i="17" s="1"/>
  <c r="J21" i="17" s="1"/>
  <c r="D21" i="17"/>
  <c r="E21" i="17"/>
  <c r="C24" i="17"/>
  <c r="D24" i="17"/>
  <c r="D23" i="3" s="1"/>
  <c r="E24" i="17"/>
  <c r="B24" i="17"/>
  <c r="H24" i="17" s="1"/>
  <c r="B21" i="17"/>
  <c r="H21" i="17" s="1"/>
  <c r="B20" i="17"/>
  <c r="H20" i="17" s="1"/>
  <c r="B19" i="17"/>
  <c r="H19" i="17" s="1"/>
  <c r="B18" i="17"/>
  <c r="H18" i="17" s="1"/>
  <c r="B16" i="17"/>
  <c r="H16" i="17" s="1"/>
  <c r="B17" i="17"/>
  <c r="H17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C7" i="17"/>
  <c r="D7" i="17"/>
  <c r="E7" i="17"/>
  <c r="B7" i="17"/>
  <c r="H7" i="17" s="1"/>
  <c r="H5" i="4"/>
  <c r="I5" i="4" s="1"/>
  <c r="H6" i="4"/>
  <c r="I6" i="4" s="1"/>
  <c r="H7" i="4"/>
  <c r="G22" i="4" s="1"/>
  <c r="H8" i="4"/>
  <c r="I8" i="4"/>
  <c r="C30" i="4" s="1"/>
  <c r="H9" i="4"/>
  <c r="I9" i="4" s="1"/>
  <c r="H10" i="4"/>
  <c r="I10" i="4" s="1"/>
  <c r="H11" i="4"/>
  <c r="I11" i="4" s="1"/>
  <c r="H12" i="4"/>
  <c r="I12" i="4"/>
  <c r="E34" i="4" s="1"/>
  <c r="H13" i="4"/>
  <c r="I13" i="4" s="1"/>
  <c r="H14" i="4"/>
  <c r="I14" i="4" s="1"/>
  <c r="H15" i="4"/>
  <c r="I15" i="4" s="1"/>
  <c r="H16" i="4"/>
  <c r="I16" i="4"/>
  <c r="C38" i="4" s="1"/>
  <c r="H17" i="4"/>
  <c r="I17" i="4" s="1"/>
  <c r="H18" i="4"/>
  <c r="I18" i="4" s="1"/>
  <c r="H19" i="4"/>
  <c r="I19" i="4" s="1"/>
  <c r="H20" i="4"/>
  <c r="I20" i="4"/>
  <c r="E42" i="4" s="1"/>
  <c r="H21" i="4"/>
  <c r="I21" i="4" s="1"/>
  <c r="I22" i="4" s="1"/>
  <c r="E44" i="4" s="1"/>
  <c r="B22" i="4"/>
  <c r="E22" i="4"/>
  <c r="F22" i="4"/>
  <c r="G27" i="4"/>
  <c r="D34" i="4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Q65" i="14"/>
  <c r="P65" i="14"/>
  <c r="O65" i="14"/>
  <c r="N65" i="14"/>
  <c r="M65" i="14"/>
  <c r="L65" i="14"/>
  <c r="K65" i="14"/>
  <c r="K62" i="14" s="1"/>
  <c r="J65" i="14"/>
  <c r="I65" i="14"/>
  <c r="H65" i="14"/>
  <c r="G65" i="14"/>
  <c r="F65" i="14"/>
  <c r="E65" i="14"/>
  <c r="D65" i="14"/>
  <c r="C65" i="14"/>
  <c r="B65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C62" i="14" s="1"/>
  <c r="B63" i="14"/>
  <c r="Q62" i="14"/>
  <c r="P62" i="14"/>
  <c r="O62" i="14"/>
  <c r="N62" i="14"/>
  <c r="M62" i="14"/>
  <c r="L62" i="14"/>
  <c r="J62" i="14"/>
  <c r="I62" i="14"/>
  <c r="H62" i="14"/>
  <c r="G62" i="14"/>
  <c r="F62" i="14"/>
  <c r="E62" i="14"/>
  <c r="D62" i="14"/>
  <c r="B62" i="14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C50" i="13" s="1"/>
  <c r="B67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B50" i="13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C50" i="12" s="1"/>
  <c r="B52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B50" i="12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Q118" i="10"/>
  <c r="P118" i="10"/>
  <c r="O118" i="10"/>
  <c r="N118" i="10"/>
  <c r="M118" i="10"/>
  <c r="L118" i="10"/>
  <c r="K118" i="10"/>
  <c r="K107" i="10" s="1"/>
  <c r="J118" i="10"/>
  <c r="I118" i="10"/>
  <c r="H118" i="10"/>
  <c r="G118" i="10"/>
  <c r="F118" i="10"/>
  <c r="E118" i="10"/>
  <c r="D118" i="10"/>
  <c r="C118" i="10"/>
  <c r="B118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C107" i="10" s="1"/>
  <c r="B109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B107" i="10" s="1"/>
  <c r="Q107" i="10"/>
  <c r="P107" i="10"/>
  <c r="O107" i="10"/>
  <c r="N107" i="10"/>
  <c r="M107" i="10"/>
  <c r="L107" i="10"/>
  <c r="J107" i="10"/>
  <c r="I107" i="10"/>
  <c r="H107" i="10"/>
  <c r="G107" i="10"/>
  <c r="F107" i="10"/>
  <c r="E107" i="10"/>
  <c r="D107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C95" i="10" s="1"/>
  <c r="B98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B95" i="10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B210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B209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Q207" i="9"/>
  <c r="P207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B207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B206" i="9"/>
  <c r="Q205" i="9"/>
  <c r="P205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Q203" i="9"/>
  <c r="P203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B203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B202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B191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B190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B178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B177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B176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B175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C172" i="9"/>
  <c r="B172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C171" i="9"/>
  <c r="B171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B169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B165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B164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B163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B162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B161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C175" i="8"/>
  <c r="B175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B172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B171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B170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B169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C167" i="8"/>
  <c r="B167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C165" i="8"/>
  <c r="B165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C164" i="8"/>
  <c r="B164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C163" i="8"/>
  <c r="B163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C162" i="8"/>
  <c r="B162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Q158" i="8"/>
  <c r="P158" i="8"/>
  <c r="O158" i="8"/>
  <c r="N158" i="8"/>
  <c r="M158" i="8"/>
  <c r="L158" i="8"/>
  <c r="K158" i="8"/>
  <c r="J158" i="8"/>
  <c r="J143" i="8" s="1"/>
  <c r="I158" i="8"/>
  <c r="H158" i="8"/>
  <c r="G158" i="8"/>
  <c r="F158" i="8"/>
  <c r="E158" i="8"/>
  <c r="D158" i="8"/>
  <c r="C158" i="8"/>
  <c r="B158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C156" i="8"/>
  <c r="B156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B153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C152" i="8"/>
  <c r="B152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B151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C150" i="8"/>
  <c r="B150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C148" i="8"/>
  <c r="B148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C147" i="8"/>
  <c r="B147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C146" i="8"/>
  <c r="B146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B145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Q143" i="8"/>
  <c r="P143" i="8"/>
  <c r="O143" i="8"/>
  <c r="N143" i="8"/>
  <c r="M143" i="8"/>
  <c r="L143" i="8"/>
  <c r="K143" i="8"/>
  <c r="I143" i="8"/>
  <c r="H143" i="8"/>
  <c r="G143" i="8"/>
  <c r="F143" i="8"/>
  <c r="E143" i="8"/>
  <c r="D143" i="8"/>
  <c r="C143" i="8"/>
  <c r="B143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O158" i="7" s="1"/>
  <c r="N159" i="7"/>
  <c r="M159" i="7"/>
  <c r="L159" i="7"/>
  <c r="K159" i="7"/>
  <c r="K158" i="7" s="1"/>
  <c r="J159" i="7"/>
  <c r="I159" i="7"/>
  <c r="H159" i="7"/>
  <c r="G159" i="7"/>
  <c r="F159" i="7"/>
  <c r="E159" i="7"/>
  <c r="D159" i="7"/>
  <c r="C159" i="7"/>
  <c r="B159" i="7"/>
  <c r="Q158" i="7"/>
  <c r="P158" i="7"/>
  <c r="N158" i="7"/>
  <c r="M158" i="7"/>
  <c r="L158" i="7"/>
  <c r="J158" i="7"/>
  <c r="I158" i="7"/>
  <c r="H158" i="7"/>
  <c r="G158" i="7"/>
  <c r="F158" i="7"/>
  <c r="E158" i="7"/>
  <c r="D158" i="7"/>
  <c r="C158" i="7"/>
  <c r="B158" i="7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D14" i="3" l="1"/>
  <c r="J10" i="17"/>
  <c r="B11" i="3"/>
  <c r="D18" i="3"/>
  <c r="B9" i="3"/>
  <c r="B20" i="3"/>
  <c r="D13" i="3"/>
  <c r="D10" i="3"/>
  <c r="C21" i="3"/>
  <c r="D6" i="3"/>
  <c r="I14" i="17"/>
  <c r="J14" i="17" s="1"/>
  <c r="B13" i="3" s="1"/>
  <c r="C20" i="3"/>
  <c r="D12" i="3"/>
  <c r="D9" i="3"/>
  <c r="D15" i="3"/>
  <c r="J5" i="17"/>
  <c r="M5" i="17" s="1"/>
  <c r="D20" i="3"/>
  <c r="D11" i="3"/>
  <c r="D21" i="3"/>
  <c r="D22" i="3"/>
  <c r="J13" i="17"/>
  <c r="B12" i="3" s="1"/>
  <c r="C12" i="3"/>
  <c r="J18" i="17"/>
  <c r="C17" i="3"/>
  <c r="B17" i="3"/>
  <c r="I7" i="17"/>
  <c r="C6" i="3" s="1"/>
  <c r="I17" i="17"/>
  <c r="C16" i="3" s="1"/>
  <c r="C22" i="3"/>
  <c r="C14" i="3"/>
  <c r="I4" i="17"/>
  <c r="I20" i="17"/>
  <c r="J20" i="17" s="1"/>
  <c r="I9" i="17"/>
  <c r="C8" i="3" s="1"/>
  <c r="C11" i="3"/>
  <c r="I24" i="17"/>
  <c r="J24" i="17" s="1"/>
  <c r="I16" i="17"/>
  <c r="J16" i="17" s="1"/>
  <c r="C9" i="3"/>
  <c r="I19" i="17"/>
  <c r="J19" i="17" s="1"/>
  <c r="I8" i="17"/>
  <c r="J8" i="17" s="1"/>
  <c r="C13" i="3"/>
  <c r="I6" i="17"/>
  <c r="J6" i="17" s="1"/>
  <c r="C5" i="3" s="1"/>
  <c r="I11" i="17"/>
  <c r="J11" i="17" s="1"/>
  <c r="J22" i="17"/>
  <c r="B21" i="3" s="1"/>
  <c r="J15" i="17"/>
  <c r="B14" i="3" s="1"/>
  <c r="J23" i="17"/>
  <c r="B22" i="3" s="1"/>
  <c r="C33" i="4"/>
  <c r="D33" i="4"/>
  <c r="E33" i="4"/>
  <c r="F33" i="4"/>
  <c r="G33" i="4"/>
  <c r="D44" i="4"/>
  <c r="G32" i="4"/>
  <c r="C32" i="4"/>
  <c r="F32" i="4"/>
  <c r="D32" i="4"/>
  <c r="E32" i="4"/>
  <c r="D39" i="4"/>
  <c r="E39" i="4"/>
  <c r="F39" i="4"/>
  <c r="G39" i="4"/>
  <c r="C39" i="4"/>
  <c r="D31" i="4"/>
  <c r="C31" i="4"/>
  <c r="E31" i="4"/>
  <c r="F31" i="4"/>
  <c r="G31" i="4"/>
  <c r="F37" i="4"/>
  <c r="E37" i="4"/>
  <c r="G37" i="4"/>
  <c r="C37" i="4"/>
  <c r="D37" i="4"/>
  <c r="C36" i="4"/>
  <c r="D36" i="4"/>
  <c r="E36" i="4"/>
  <c r="F36" i="4"/>
  <c r="G36" i="4"/>
  <c r="C35" i="4"/>
  <c r="D35" i="4"/>
  <c r="G35" i="4"/>
  <c r="E35" i="4"/>
  <c r="F35" i="4"/>
  <c r="F44" i="4"/>
  <c r="C41" i="4"/>
  <c r="D41" i="4"/>
  <c r="E41" i="4"/>
  <c r="F41" i="4"/>
  <c r="G41" i="4"/>
  <c r="C28" i="4"/>
  <c r="D28" i="4"/>
  <c r="E28" i="4"/>
  <c r="F28" i="4"/>
  <c r="G28" i="4"/>
  <c r="G40" i="4"/>
  <c r="F40" i="4"/>
  <c r="C40" i="4"/>
  <c r="D40" i="4"/>
  <c r="E40" i="4"/>
  <c r="B27" i="4"/>
  <c r="C27" i="4"/>
  <c r="D27" i="4"/>
  <c r="E27" i="4"/>
  <c r="F27" i="4"/>
  <c r="C42" i="4"/>
  <c r="G38" i="4"/>
  <c r="C34" i="4"/>
  <c r="G30" i="4"/>
  <c r="D22" i="4"/>
  <c r="C44" i="4" s="1"/>
  <c r="F38" i="4"/>
  <c r="F30" i="4"/>
  <c r="C22" i="4"/>
  <c r="G44" i="4" s="1"/>
  <c r="G45" i="4" s="1"/>
  <c r="I7" i="4"/>
  <c r="D42" i="4"/>
  <c r="E38" i="4"/>
  <c r="E30" i="4"/>
  <c r="D38" i="4"/>
  <c r="D30" i="4"/>
  <c r="G42" i="4"/>
  <c r="G34" i="4"/>
  <c r="H22" i="4"/>
  <c r="F42" i="4"/>
  <c r="F34" i="4"/>
  <c r="D5" i="3" l="1"/>
  <c r="J4" i="17"/>
  <c r="C3" i="3" s="1"/>
  <c r="B3" i="3"/>
  <c r="O5" i="17"/>
  <c r="D4" i="3" s="1"/>
  <c r="N5" i="17"/>
  <c r="C4" i="3" s="1"/>
  <c r="B4" i="3"/>
  <c r="J17" i="17"/>
  <c r="B23" i="3"/>
  <c r="C15" i="3"/>
  <c r="B15" i="3"/>
  <c r="J9" i="17"/>
  <c r="B8" i="3"/>
  <c r="B16" i="3"/>
  <c r="B10" i="3"/>
  <c r="J7" i="17"/>
  <c r="B6" i="3" s="1"/>
  <c r="B5" i="3"/>
  <c r="B18" i="3"/>
  <c r="C18" i="3"/>
  <c r="C7" i="3"/>
  <c r="B19" i="3"/>
  <c r="B7" i="3"/>
  <c r="C10" i="3"/>
  <c r="C19" i="3"/>
  <c r="C23" i="3"/>
  <c r="F45" i="4"/>
  <c r="C45" i="4"/>
  <c r="E45" i="4"/>
  <c r="D45" i="4"/>
  <c r="F29" i="4"/>
  <c r="G29" i="4"/>
  <c r="E29" i="4"/>
  <c r="C29" i="4"/>
  <c r="D29" i="4"/>
  <c r="D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tc={732EF5F6-CFBB-4A02-84D4-526DAA8CD783}</author>
  </authors>
  <commentList>
    <comment ref="D9" authorId="0" shapeId="0" xr:uid="{732EF5F6-CFBB-4A02-84D4-526DAA8CD78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1% to 0% so figures add up to 100% (eliminating rounding error)</t>
      </text>
    </comment>
  </commentList>
</comments>
</file>

<file path=xl/sharedStrings.xml><?xml version="1.0" encoding="utf-8"?>
<sst xmlns="http://schemas.openxmlformats.org/spreadsheetml/2006/main" count="1636" uniqueCount="317">
  <si>
    <t>IHDbT Industrial Heat Demand by Temperature</t>
  </si>
  <si>
    <t>Chemicals</t>
  </si>
  <si>
    <t>Other Industries</t>
  </si>
  <si>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</si>
  <si>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</si>
  <si>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</si>
  <si>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</si>
  <si>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</si>
  <si>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</si>
  <si>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</si>
  <si>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</si>
  <si>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</si>
  <si>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</si>
  <si>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</si>
  <si>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</si>
  <si>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</si>
  <si>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</si>
  <si>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</si>
  <si>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</si>
  <si>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</si>
  <si>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</si>
  <si>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</si>
  <si>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</si>
  <si>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</si>
  <si>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</si>
  <si>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</si>
  <si>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</si>
  <si>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</si>
  <si>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</si>
  <si>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Perc Low Temp</t>
  </si>
  <si>
    <t>Sources:</t>
  </si>
  <si>
    <t>Notes</t>
  </si>
  <si>
    <t>Per Medium Temp</t>
  </si>
  <si>
    <t>Perc High Temp</t>
  </si>
  <si>
    <t>Useful Energy Demand by Temperature by Industry in the European Union in 2015</t>
  </si>
  <si>
    <t>Unit Conversion</t>
  </si>
  <si>
    <t>ktoe to PJ</t>
  </si>
  <si>
    <t>PJ / ktoe</t>
  </si>
  <si>
    <t>Combustion heating</t>
  </si>
  <si>
    <t>Electric other</t>
  </si>
  <si>
    <t>Electric thermal</t>
  </si>
  <si>
    <t>&lt;100°C</t>
  </si>
  <si>
    <t>100-400°C</t>
  </si>
  <si>
    <t>400-1000°C</t>
  </si>
  <si>
    <t>&gt;1000°C</t>
  </si>
  <si>
    <t>Useful Energy Demand (ktoe)</t>
  </si>
  <si>
    <t>Useful Energy Demand (PJ)</t>
  </si>
  <si>
    <t>Other Industrial Sectors</t>
  </si>
  <si>
    <t>Secondary Aluminum</t>
  </si>
  <si>
    <t>Other Non-Ferrous Metals</t>
  </si>
  <si>
    <t>Textiles</t>
  </si>
  <si>
    <t>Primary Aluminum</t>
  </si>
  <si>
    <t>Wood and Wood Products</t>
  </si>
  <si>
    <t>Glass</t>
  </si>
  <si>
    <t>Secondary Steel</t>
  </si>
  <si>
    <t>Transport Equipment</t>
  </si>
  <si>
    <t>Cement</t>
  </si>
  <si>
    <t>Ceramic</t>
  </si>
  <si>
    <t>Machinery and Equipment</t>
  </si>
  <si>
    <t>Food</t>
  </si>
  <si>
    <t>Pulp and Paper</t>
  </si>
  <si>
    <t>Primary Steel</t>
  </si>
  <si>
    <t>Total</t>
  </si>
  <si>
    <t>All Industry (weighted average)</t>
  </si>
  <si>
    <t>Energy Use by Temperature Range (PJ)</t>
  </si>
  <si>
    <t>Unclassified</t>
  </si>
  <si>
    <t>Already Electrified</t>
  </si>
  <si>
    <t>Ceramics</t>
  </si>
  <si>
    <t>All Industry</t>
  </si>
  <si>
    <t>All Industry (percentages)</t>
  </si>
  <si>
    <t>EU28: Iron and steel / useful energy demand</t>
  </si>
  <si>
    <t>Detailed split of useful energy demand by subsector (ktoe)</t>
  </si>
  <si>
    <t>Integrated steelworks</t>
  </si>
  <si>
    <t>Lighting</t>
  </si>
  <si>
    <t>Air compressors</t>
  </si>
  <si>
    <t>Motor drives</t>
  </si>
  <si>
    <t>Fans and pumps</t>
  </si>
  <si>
    <t>Low enthalpy heat</t>
  </si>
  <si>
    <t>Diesel oil (incl. biofuels)</t>
  </si>
  <si>
    <t>Natural gas (incl. biogas)</t>
  </si>
  <si>
    <t>Solar and geothermal</t>
  </si>
  <si>
    <t>Electricity</t>
  </si>
  <si>
    <t>Steel: Sinter/Pellet making</t>
  </si>
  <si>
    <t>Solids</t>
  </si>
  <si>
    <t>Residual fuel oil</t>
  </si>
  <si>
    <t>Derived gases</t>
  </si>
  <si>
    <t>Steel: Blast /Basic oxygen furnace</t>
  </si>
  <si>
    <t>Coke</t>
  </si>
  <si>
    <t>Steel: Furnaces, Refining and Rolling</t>
  </si>
  <si>
    <t>Steel: Furnaces, Refining and Rolling - Thermal</t>
  </si>
  <si>
    <t>LPG</t>
  </si>
  <si>
    <t>Steel: Furnaces, Refining and Rolling - Electric</t>
  </si>
  <si>
    <t>Steel: Products finishing</t>
  </si>
  <si>
    <t>Steel: Products finishing - Thermal</t>
  </si>
  <si>
    <t>Steel: Products finishing - Steam</t>
  </si>
  <si>
    <t>Refinery gas</t>
  </si>
  <si>
    <t>Other liquids</t>
  </si>
  <si>
    <t>Biomass</t>
  </si>
  <si>
    <t>Steam distributed</t>
  </si>
  <si>
    <t>Steel: Products finishing - Electric</t>
  </si>
  <si>
    <t>Electric arc</t>
  </si>
  <si>
    <t>Steel: Smelters</t>
  </si>
  <si>
    <t>Steel: Electric arc</t>
  </si>
  <si>
    <t>Market shares of useful energy demand by subsector (%)</t>
  </si>
  <si>
    <t>Ratio of useful energy demand to final energy consumption (system efficiency indicator)</t>
  </si>
  <si>
    <t>EU28: Non Ferrous Metals / useful energy demand</t>
  </si>
  <si>
    <t>Alumina production</t>
  </si>
  <si>
    <t>Alumina production: High enthalpy heat</t>
  </si>
  <si>
    <t>Alumina production: Refining</t>
  </si>
  <si>
    <t>Aluminium - primary production</t>
  </si>
  <si>
    <t>Aluminium electrolysis (smelting)</t>
  </si>
  <si>
    <t>Aluminium processing  (metallurgy e.g. cast house, reheating)</t>
  </si>
  <si>
    <t>Aluminium processing - Thermal</t>
  </si>
  <si>
    <t>Aluminium processing - Electric</t>
  </si>
  <si>
    <t>Aluminium finishing</t>
  </si>
  <si>
    <t>Aluminium finishing - Thermal</t>
  </si>
  <si>
    <t>Aluminium finishing - Steam</t>
  </si>
  <si>
    <t>Aluminium finishing - Electric</t>
  </si>
  <si>
    <t>Aluminium - secondary production</t>
  </si>
  <si>
    <t>Secondary aluminium (incl. pre-treatment, remelting)</t>
  </si>
  <si>
    <t>Secondary aluminium - Thermal</t>
  </si>
  <si>
    <t>Secondary aluminium - Electric</t>
  </si>
  <si>
    <t>Other non-ferrous metals</t>
  </si>
  <si>
    <t>Other Metals: production</t>
  </si>
  <si>
    <t>Metal production - Thermal</t>
  </si>
  <si>
    <t>Metal production - Electric</t>
  </si>
  <si>
    <t>Metal processing  (metallurgy e.g. cast house, reheating)</t>
  </si>
  <si>
    <t>Metal processing - Thermal</t>
  </si>
  <si>
    <t>Metal processing - Electric</t>
  </si>
  <si>
    <t>Metal finishing</t>
  </si>
  <si>
    <t>Metal finishing - Thermal</t>
  </si>
  <si>
    <t>Metal finishing - Steam</t>
  </si>
  <si>
    <t>Metal finishing - Electric</t>
  </si>
  <si>
    <t>EU28: Non-metallic mineral products / useful energy demand</t>
  </si>
  <si>
    <t>Cement: Grinding, milling of raw material</t>
  </si>
  <si>
    <t>Cement: Pre-heating and pre-calcination</t>
  </si>
  <si>
    <t>Cement: pre-processing - Fuel use</t>
  </si>
  <si>
    <t>Cement: pre-processing - Steam</t>
  </si>
  <si>
    <t>Cement: Clinker production (kilns)</t>
  </si>
  <si>
    <t>Cement: Grinding, packaging</t>
  </si>
  <si>
    <t>Ceramics &amp; other NMM</t>
  </si>
  <si>
    <t>Ceramics: Mixing of raw material</t>
  </si>
  <si>
    <t>Ceramics: Drying and sintering of raw material</t>
  </si>
  <si>
    <t>Ceramics: Thermal drying and sintering</t>
  </si>
  <si>
    <t>Ceramics: Steam drying and sintering</t>
  </si>
  <si>
    <t>Ceramics: Microwave drying and sintering</t>
  </si>
  <si>
    <t>Ceramics: Primary production process</t>
  </si>
  <si>
    <t>Ceramics: Thermal kiln</t>
  </si>
  <si>
    <t>Ceramics: Electric kiln</t>
  </si>
  <si>
    <t>Ceramics: Product finishing</t>
  </si>
  <si>
    <t>Ceramics: Thermal furnace</t>
  </si>
  <si>
    <t>Ceramics: Electric furnace</t>
  </si>
  <si>
    <t>Glass production</t>
  </si>
  <si>
    <t>Glass: Melting tank</t>
  </si>
  <si>
    <t>Glass: Thermal melting tank</t>
  </si>
  <si>
    <t>Glass: Electric melting tank</t>
  </si>
  <si>
    <t>Glass: Forming</t>
  </si>
  <si>
    <t>Glass: Annealing</t>
  </si>
  <si>
    <t>Glass: Annealing - thermal</t>
  </si>
  <si>
    <t>Glass: Annealing - electric</t>
  </si>
  <si>
    <t>Glass: Finishing processes</t>
  </si>
  <si>
    <t>EU28: Chemicals Industry / useful energy demand</t>
  </si>
  <si>
    <t>Basic chemicals</t>
  </si>
  <si>
    <t>Chemicals: Feedstock (energy used as raw material)</t>
  </si>
  <si>
    <t>Diesel oil</t>
  </si>
  <si>
    <t>Naphtha</t>
  </si>
  <si>
    <t>Natural gas</t>
  </si>
  <si>
    <t>Chemicals: Steam processing</t>
  </si>
  <si>
    <t>Chemicals: Furnaces</t>
  </si>
  <si>
    <t>Chemicals: Furnaces - Thermal</t>
  </si>
  <si>
    <t>Chemicals: Furnaces - Electric</t>
  </si>
  <si>
    <t>Chemicals: Process cooling</t>
  </si>
  <si>
    <t>Chemicals: Process cooling - Natural gas (incl. biogas)</t>
  </si>
  <si>
    <t>Chemicals: Process cooling - Steam</t>
  </si>
  <si>
    <t>Chemicals: Process cooling - Electric</t>
  </si>
  <si>
    <t>Chemicals: Generic electric process</t>
  </si>
  <si>
    <t>Other chemicals</t>
  </si>
  <si>
    <t>Chemicals: High enthalpy heat  processing</t>
  </si>
  <si>
    <t>High enthalpy heat  processing - Steam</t>
  </si>
  <si>
    <t>High enthalpy heat  processing - Electric (microwave)</t>
  </si>
  <si>
    <t>Pharmaceutical products etc.</t>
  </si>
  <si>
    <t>Chemicals: Process cooling - Natural gas</t>
  </si>
  <si>
    <t>Basic chemicals (energy consumption)</t>
  </si>
  <si>
    <t>Chemicals: High enthalpy heat processing</t>
  </si>
  <si>
    <t>EU28: Pulp, paper and printing / useful energy demand</t>
  </si>
  <si>
    <t>Pulp production</t>
  </si>
  <si>
    <t>Pulp: Wood preparation, grinding</t>
  </si>
  <si>
    <t>Pulp: Pulping</t>
  </si>
  <si>
    <t>Pulp: Pulping thermal</t>
  </si>
  <si>
    <t>Pulp: Pulping electric</t>
  </si>
  <si>
    <t>Pulp: Cleaning</t>
  </si>
  <si>
    <t>Paper production</t>
  </si>
  <si>
    <t>Paper: Stock preparation</t>
  </si>
  <si>
    <t>Paper: Stock preparation - Thermal</t>
  </si>
  <si>
    <t>Paper: Stock preparation - Mechanical</t>
  </si>
  <si>
    <t>Paper: Paper machine</t>
  </si>
  <si>
    <t>Paper: Paper machine - Steam use</t>
  </si>
  <si>
    <t>Paper: Paper machine - Electricity</t>
  </si>
  <si>
    <t>Paper: Product finishing</t>
  </si>
  <si>
    <t>Paper: Product finishing - Steam use</t>
  </si>
  <si>
    <t>Paper: Product finishing - Electricity</t>
  </si>
  <si>
    <t>Printing and media reproduction</t>
  </si>
  <si>
    <t>Printing and publishing</t>
  </si>
  <si>
    <t>EU28: Food, beverages and tobacco / useful energy demand</t>
  </si>
  <si>
    <t>Detailed split of useful energy demand (ktoe)</t>
  </si>
  <si>
    <t>Food, beverages and tobacco</t>
  </si>
  <si>
    <t>Food: Oven (direct heat)</t>
  </si>
  <si>
    <t>Food: Direct Heat - Thermal</t>
  </si>
  <si>
    <t>Food: Direct Heat - Electric</t>
  </si>
  <si>
    <t>Food: Direct Heat - Microwave</t>
  </si>
  <si>
    <t>Food: Specific process heat</t>
  </si>
  <si>
    <t>Food: Process Heat - Thermal</t>
  </si>
  <si>
    <t>Food: Process Heat - Electric</t>
  </si>
  <si>
    <t>Food: Process Heat - Microwave</t>
  </si>
  <si>
    <t>Food: Steam processing</t>
  </si>
  <si>
    <t>Food: Drying</t>
  </si>
  <si>
    <t>Food: Thermal drying</t>
  </si>
  <si>
    <t>Food: Steam drying</t>
  </si>
  <si>
    <t>Food: Electric drying</t>
  </si>
  <si>
    <t>Food: Freeze drying</t>
  </si>
  <si>
    <t>Food: Microwave drying</t>
  </si>
  <si>
    <t>Food: Process cooling and refrigeration</t>
  </si>
  <si>
    <t>Food: Thermal cooling</t>
  </si>
  <si>
    <t>Food: Steam cooling</t>
  </si>
  <si>
    <t>Food: Electric cooling</t>
  </si>
  <si>
    <t>Food: Electric machinery</t>
  </si>
  <si>
    <t>Market shares of useful energy demand (%)</t>
  </si>
  <si>
    <t>EU28: Transport Equipment / useful energy demand</t>
  </si>
  <si>
    <t>Trans. Eq.: Foundries</t>
  </si>
  <si>
    <t>Trans. Eq.: Thermal Foundries</t>
  </si>
  <si>
    <t>Trans. Eq.: Electric Foundries</t>
  </si>
  <si>
    <t>Trans. Eq.: Connection techniques</t>
  </si>
  <si>
    <t>Trans. Eq.: Thermal connection</t>
  </si>
  <si>
    <t>Trans. Eq.: Electric connection</t>
  </si>
  <si>
    <t>Trans. Eq.: Heat treatment</t>
  </si>
  <si>
    <t>Trans. Eq.: Heat treatment - Thermal</t>
  </si>
  <si>
    <t>Trans. Eq.: Heat treatment - Electric</t>
  </si>
  <si>
    <t>Trans. Eq.: Steam processing</t>
  </si>
  <si>
    <t>Trans. Eq.: General machinery</t>
  </si>
  <si>
    <t>Trans. Eq.: Product finishing</t>
  </si>
  <si>
    <t>EU28: Machinery Equipment / useful energy demand</t>
  </si>
  <si>
    <t>Machinery Equipment</t>
  </si>
  <si>
    <t>Mach. Eq.: Foundries</t>
  </si>
  <si>
    <t>Mach. Eq.: Thermal Foundries</t>
  </si>
  <si>
    <t>Mach. Eq.: Electric Foundries</t>
  </si>
  <si>
    <t>Mach. Eq.: Connection techniques</t>
  </si>
  <si>
    <t>Mach. Eq.: Thermal connection</t>
  </si>
  <si>
    <t>Mach. Eq.: Electric connection</t>
  </si>
  <si>
    <t>Mach. Eq.: Heat treatment</t>
  </si>
  <si>
    <t>Mach. Eq.: Heat treatment - Thermal</t>
  </si>
  <si>
    <t>Mach. Eq.: Heat treatment - Electric</t>
  </si>
  <si>
    <t>Mach. Eq.: Steam processing</t>
  </si>
  <si>
    <t>Mach. Eq.: General machinery</t>
  </si>
  <si>
    <t>Mach. Eq.: Product finishing</t>
  </si>
  <si>
    <t>EU28: Textiles and leather / useful energy demand</t>
  </si>
  <si>
    <t>Textiles and leather</t>
  </si>
  <si>
    <t>Textiles: Pretreatment with steam</t>
  </si>
  <si>
    <t>Textiles: Wet processing with steam</t>
  </si>
  <si>
    <t>Textiles: Electric general machinery</t>
  </si>
  <si>
    <t>Textiles: Drying</t>
  </si>
  <si>
    <t>Textiles: Thermal drying</t>
  </si>
  <si>
    <t>Textiles: Steam drying</t>
  </si>
  <si>
    <t>Textiles: Electric drying</t>
  </si>
  <si>
    <t>Textiles: Microwave drying</t>
  </si>
  <si>
    <t>Textiles: Finishing Electric</t>
  </si>
  <si>
    <t>EU28: Wood and wood products / useful energy demand</t>
  </si>
  <si>
    <t>Wood and wood products</t>
  </si>
  <si>
    <t>Wood: Specific processes with steam</t>
  </si>
  <si>
    <t>Wood: Electric mechanical processes</t>
  </si>
  <si>
    <t>Wood: Drying</t>
  </si>
  <si>
    <t>Wood: Thermal drying</t>
  </si>
  <si>
    <t>Wood: Steam drying</t>
  </si>
  <si>
    <t>Wood: Electric drying</t>
  </si>
  <si>
    <t>Wood: Microwave drying</t>
  </si>
  <si>
    <t>Wood: Finishing Electric</t>
  </si>
  <si>
    <t>EU28: Other Industrial Sectors / useful energy demand</t>
  </si>
  <si>
    <t>Other Industrial sectors: Steam processing</t>
  </si>
  <si>
    <t>Other Industrial sectors: Process heating</t>
  </si>
  <si>
    <t>Other Industrial sectors: Thermal processing</t>
  </si>
  <si>
    <t>Other Industrial sectors: Electric processing</t>
  </si>
  <si>
    <t>Other Industrial sectors: Drying</t>
  </si>
  <si>
    <t>Other Industries: Thermal drying</t>
  </si>
  <si>
    <t>Other Industries: Steam drying</t>
  </si>
  <si>
    <t>Other Industries: Electric drying</t>
  </si>
  <si>
    <t>Other Industrial sectors: Process Cooling</t>
  </si>
  <si>
    <t>Other Industries: Thermal cooling</t>
  </si>
  <si>
    <t>Other Industries: Steam cooling</t>
  </si>
  <si>
    <t>Other Industries: Electric cooling</t>
  </si>
  <si>
    <t>Other Industrial sectors: Diesel motors (incl. biofuels)</t>
  </si>
  <si>
    <t>nonthermal</t>
  </si>
  <si>
    <t>Other Industrial sectors: Electric machinery</t>
  </si>
  <si>
    <t>Other Industrial sectors: Diesel motors</t>
  </si>
  <si>
    <t>&lt;100°C and &lt;165°C</t>
  </si>
  <si>
    <t>Percentage Fossil Energy Demand &lt;165°C</t>
  </si>
  <si>
    <t>*uses chemicals data</t>
  </si>
  <si>
    <t>*uses machinery and equipment data</t>
  </si>
  <si>
    <t>*assumes 100% low-temp demand</t>
  </si>
  <si>
    <t>Percentage Fossil Energy Demand &gt;165°C and &lt;400°C</t>
  </si>
  <si>
    <t>Percentage Fossil Energy Demand &gt;400°C</t>
  </si>
  <si>
    <t>Temperature and Energy Breakdowns</t>
  </si>
  <si>
    <t>Madeddu et al.</t>
  </si>
  <si>
    <t>The CO2 reduction potential for the European industry via direct electrification of heat supply (power-to-heat)</t>
  </si>
  <si>
    <t>https://doi.org/10.1088/1748-9326/abbd02</t>
  </si>
  <si>
    <t>Supplementary info, Table A.2</t>
  </si>
  <si>
    <t>Energy Use by Industry in the EU in 2015</t>
  </si>
  <si>
    <t>JRC "Integrated Database of the European Energy System" (JRC-IDEES)</t>
  </si>
  <si>
    <t>https://data.jrc.ec.europa.eu/dataset/jrc-10110-10001</t>
  </si>
  <si>
    <t>Industry Excel file, various tabs (copied into this Excel file)</t>
  </si>
  <si>
    <t>EU Data</t>
  </si>
  <si>
    <t>Allocating as Percentage of Fossil Demand</t>
  </si>
  <si>
    <t>Redefining Temperature Bands</t>
  </si>
  <si>
    <t>&gt;165°C and &lt;400°C</t>
  </si>
  <si>
    <t>&gt;400°C</t>
  </si>
  <si>
    <t>We assume the fraction of low temp heat is 100% for the agriculture, coal mining, other quarrying,</t>
  </si>
  <si>
    <t xml:space="preserve">natural gas processing, water and waste, and construction industries. </t>
  </si>
  <si>
    <t>The temperature shares entered here should reflect the temperatures of heat demanded for non-electrified</t>
  </si>
  <si>
    <t>industrial processes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</si>
</sst>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%"/>
    <numFmt numFmtId="167" formatCode="#,##0.000;\-#,##0.000;&quot;-&quot;"/>
    <numFmt numFmtId="168" formatCode="#,##0.000"/>
    <numFmt numFmtId="169" formatCode="#,##0.0"/>
    <numFmt numFmtId="170" formatCode="0.00%;\-0.00%;&quot;-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13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5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0" fontId="6" fillId="3" borderId="1" xfId="3" applyFont="1" applyFill="1" applyBorder="1" applyAlignment="1">
      <alignment horizontal="left" vertical="center"/>
    </xf>
    <xf numFmtId="1" fontId="7" fillId="3" borderId="1" xfId="3" applyNumberFormat="1" applyFont="1" applyFill="1" applyBorder="1" applyAlignment="1">
      <alignment horizontal="center" vertical="center"/>
    </xf>
    <xf numFmtId="0" fontId="8" fillId="4" borderId="0" xfId="3" applyFont="1" applyFill="1" applyAlignment="1">
      <alignment vertical="center"/>
    </xf>
    <xf numFmtId="0" fontId="9" fillId="5" borderId="1" xfId="3" applyFont="1" applyFill="1" applyBorder="1" applyAlignment="1">
      <alignment horizontal="left" vertical="center"/>
    </xf>
    <xf numFmtId="167" fontId="10" fillId="5" borderId="1" xfId="3" applyNumberFormat="1" applyFont="1" applyFill="1" applyBorder="1" applyAlignment="1">
      <alignment vertical="center"/>
    </xf>
    <xf numFmtId="0" fontId="8" fillId="0" borderId="0" xfId="3" applyFont="1" applyAlignment="1">
      <alignment horizontal="left" vertical="center" indent="3"/>
    </xf>
    <xf numFmtId="168" fontId="8" fillId="0" borderId="0" xfId="3" applyNumberFormat="1" applyFont="1" applyAlignment="1">
      <alignment vertical="center"/>
    </xf>
    <xf numFmtId="0" fontId="11" fillId="6" borderId="1" xfId="3" applyFont="1" applyFill="1" applyBorder="1" applyAlignment="1">
      <alignment horizontal="left" vertical="center" indent="1"/>
    </xf>
    <xf numFmtId="169" fontId="12" fillId="6" borderId="1" xfId="3" applyNumberFormat="1" applyFont="1" applyFill="1" applyBorder="1" applyAlignment="1">
      <alignment vertical="center"/>
    </xf>
    <xf numFmtId="0" fontId="13" fillId="0" borderId="2" xfId="3" applyFont="1" applyBorder="1" applyAlignment="1">
      <alignment horizontal="left" vertical="center" indent="2"/>
    </xf>
    <xf numFmtId="169" fontId="13" fillId="0" borderId="2" xfId="3" applyNumberFormat="1" applyFont="1" applyBorder="1" applyAlignment="1">
      <alignment vertical="center"/>
    </xf>
    <xf numFmtId="0" fontId="13" fillId="0" borderId="0" xfId="3" applyFont="1" applyAlignment="1">
      <alignment horizontal="left" vertical="center" indent="2"/>
    </xf>
    <xf numFmtId="169" fontId="13" fillId="0" borderId="0" xfId="3" applyNumberFormat="1" applyFont="1" applyAlignment="1">
      <alignment vertical="center"/>
    </xf>
    <xf numFmtId="0" fontId="13" fillId="0" borderId="3" xfId="3" applyFont="1" applyBorder="1" applyAlignment="1">
      <alignment horizontal="left" vertical="center" indent="2"/>
    </xf>
    <xf numFmtId="169" fontId="13" fillId="0" borderId="3" xfId="3" applyNumberFormat="1" applyFont="1" applyBorder="1" applyAlignment="1">
      <alignment vertical="center"/>
    </xf>
    <xf numFmtId="0" fontId="14" fillId="0" borderId="0" xfId="3" applyFont="1" applyAlignment="1">
      <alignment horizontal="left" vertical="center" indent="3"/>
    </xf>
    <xf numFmtId="169" fontId="14" fillId="0" borderId="0" xfId="3" applyNumberFormat="1" applyFont="1" applyAlignment="1">
      <alignment vertical="center"/>
    </xf>
    <xf numFmtId="0" fontId="15" fillId="0" borderId="4" xfId="3" applyFont="1" applyBorder="1" applyAlignment="1">
      <alignment horizontal="left" vertical="center" indent="2"/>
    </xf>
    <xf numFmtId="169" fontId="15" fillId="0" borderId="4" xfId="3" applyNumberFormat="1" applyFont="1" applyBorder="1" applyAlignment="1">
      <alignment vertical="center"/>
    </xf>
    <xf numFmtId="0" fontId="16" fillId="0" borderId="0" xfId="3" applyFont="1" applyAlignment="1">
      <alignment horizontal="left" vertical="center" indent="3"/>
    </xf>
    <xf numFmtId="169" fontId="17" fillId="4" borderId="0" xfId="3" applyNumberFormat="1" applyFont="1" applyFill="1" applyAlignment="1">
      <alignment vertical="center"/>
    </xf>
    <xf numFmtId="0" fontId="18" fillId="0" borderId="0" xfId="3" applyFont="1" applyAlignment="1">
      <alignment horizontal="left" vertical="center" indent="3"/>
    </xf>
    <xf numFmtId="169" fontId="18" fillId="0" borderId="0" xfId="3" applyNumberFormat="1" applyFont="1" applyAlignment="1">
      <alignment vertical="center"/>
    </xf>
    <xf numFmtId="0" fontId="16" fillId="0" borderId="0" xfId="3" applyFont="1" applyAlignment="1">
      <alignment horizontal="left" vertical="center" indent="4"/>
    </xf>
    <xf numFmtId="0" fontId="19" fillId="0" borderId="0" xfId="3" applyFont="1" applyAlignment="1">
      <alignment horizontal="left" vertical="center" indent="4"/>
    </xf>
    <xf numFmtId="169" fontId="19" fillId="0" borderId="0" xfId="3" applyNumberFormat="1" applyFont="1" applyAlignment="1">
      <alignment vertical="center"/>
    </xf>
    <xf numFmtId="0" fontId="18" fillId="0" borderId="5" xfId="3" applyFont="1" applyBorder="1" applyAlignment="1">
      <alignment horizontal="left" vertical="center" indent="3"/>
    </xf>
    <xf numFmtId="169" fontId="18" fillId="0" borderId="5" xfId="3" applyNumberFormat="1" applyFont="1" applyBorder="1" applyAlignment="1">
      <alignment vertical="center"/>
    </xf>
    <xf numFmtId="0" fontId="8" fillId="0" borderId="0" xfId="3" applyFont="1" applyAlignment="1">
      <alignment vertical="center"/>
    </xf>
    <xf numFmtId="0" fontId="20" fillId="6" borderId="1" xfId="3" applyFont="1" applyFill="1" applyBorder="1" applyAlignment="1">
      <alignment horizontal="left" vertical="center" indent="1"/>
    </xf>
    <xf numFmtId="170" fontId="20" fillId="6" borderId="1" xfId="1" applyNumberFormat="1" applyFont="1" applyFill="1" applyBorder="1" applyAlignment="1">
      <alignment vertical="center"/>
    </xf>
    <xf numFmtId="170" fontId="13" fillId="4" borderId="2" xfId="1" applyNumberFormat="1" applyFont="1" applyFill="1" applyBorder="1" applyAlignment="1">
      <alignment vertical="center"/>
    </xf>
    <xf numFmtId="170" fontId="13" fillId="4" borderId="0" xfId="1" applyNumberFormat="1" applyFont="1" applyFill="1" applyBorder="1" applyAlignment="1">
      <alignment vertical="center"/>
    </xf>
    <xf numFmtId="170" fontId="13" fillId="4" borderId="3" xfId="1" applyNumberFormat="1" applyFont="1" applyFill="1" applyBorder="1" applyAlignment="1">
      <alignment vertical="center"/>
    </xf>
    <xf numFmtId="0" fontId="15" fillId="0" borderId="0" xfId="3" applyFont="1" applyAlignment="1">
      <alignment horizontal="left" vertical="center" indent="2"/>
    </xf>
    <xf numFmtId="170" fontId="15" fillId="4" borderId="0" xfId="1" applyNumberFormat="1" applyFont="1" applyFill="1" applyBorder="1" applyAlignment="1">
      <alignment vertical="center"/>
    </xf>
    <xf numFmtId="0" fontId="21" fillId="0" borderId="0" xfId="3" applyFont="1" applyAlignment="1">
      <alignment horizontal="left" vertical="center" indent="3"/>
    </xf>
    <xf numFmtId="170" fontId="21" fillId="0" borderId="0" xfId="1" applyNumberFormat="1" applyFont="1" applyFill="1" applyBorder="1" applyAlignment="1">
      <alignment vertical="center"/>
    </xf>
    <xf numFmtId="0" fontId="21" fillId="0" borderId="5" xfId="3" applyFont="1" applyBorder="1" applyAlignment="1">
      <alignment horizontal="left" vertical="center" indent="3"/>
    </xf>
    <xf numFmtId="170" fontId="21" fillId="0" borderId="5" xfId="1" applyNumberFormat="1" applyFont="1" applyFill="1" applyBorder="1" applyAlignment="1">
      <alignment vertical="center"/>
    </xf>
    <xf numFmtId="10" fontId="8" fillId="4" borderId="0" xfId="3" applyNumberFormat="1" applyFont="1" applyFill="1" applyAlignment="1">
      <alignment vertical="center"/>
    </xf>
    <xf numFmtId="167" fontId="20" fillId="6" borderId="2" xfId="1" applyNumberFormat="1" applyFont="1" applyFill="1" applyBorder="1" applyAlignment="1">
      <alignment vertical="center"/>
    </xf>
    <xf numFmtId="167" fontId="13" fillId="4" borderId="2" xfId="1" applyNumberFormat="1" applyFont="1" applyFill="1" applyBorder="1" applyAlignment="1">
      <alignment vertical="center"/>
    </xf>
    <xf numFmtId="167" fontId="13" fillId="4" borderId="0" xfId="1" applyNumberFormat="1" applyFont="1" applyFill="1" applyBorder="1" applyAlignment="1">
      <alignment vertical="center"/>
    </xf>
    <xf numFmtId="167" fontId="13" fillId="4" borderId="3" xfId="1" applyNumberFormat="1" applyFont="1" applyFill="1" applyBorder="1" applyAlignment="1">
      <alignment vertical="center"/>
    </xf>
    <xf numFmtId="167" fontId="15" fillId="4" borderId="0" xfId="1" applyNumberFormat="1" applyFont="1" applyFill="1" applyBorder="1" applyAlignment="1">
      <alignment vertical="center"/>
    </xf>
    <xf numFmtId="0" fontId="15" fillId="0" borderId="5" xfId="3" applyFont="1" applyBorder="1" applyAlignment="1">
      <alignment horizontal="left" vertical="center" indent="2"/>
    </xf>
    <xf numFmtId="167" fontId="15" fillId="4" borderId="5" xfId="1" applyNumberFormat="1" applyFont="1" applyFill="1" applyBorder="1" applyAlignment="1">
      <alignment vertical="center"/>
    </xf>
    <xf numFmtId="167" fontId="22" fillId="5" borderId="1" xfId="3" applyNumberFormat="1" applyFont="1" applyFill="1" applyBorder="1" applyAlignment="1">
      <alignment vertical="center"/>
    </xf>
    <xf numFmtId="164" fontId="15" fillId="0" borderId="4" xfId="3" applyNumberFormat="1" applyFont="1" applyBorder="1" applyAlignment="1">
      <alignment vertical="center"/>
    </xf>
    <xf numFmtId="0" fontId="19" fillId="0" borderId="0" xfId="3" applyFont="1" applyAlignment="1">
      <alignment horizontal="left" vertical="center" indent="3"/>
    </xf>
    <xf numFmtId="164" fontId="17" fillId="0" borderId="0" xfId="1" applyNumberFormat="1" applyFont="1" applyFill="1" applyBorder="1" applyAlignment="1">
      <alignment horizontal="right" vertical="center"/>
    </xf>
    <xf numFmtId="0" fontId="16" fillId="0" borderId="5" xfId="3" applyFont="1" applyBorder="1" applyAlignment="1">
      <alignment horizontal="left" vertical="center" indent="3"/>
    </xf>
    <xf numFmtId="164" fontId="17" fillId="0" borderId="5" xfId="1" applyNumberFormat="1" applyFont="1" applyFill="1" applyBorder="1" applyAlignment="1">
      <alignment horizontal="right" vertical="center"/>
    </xf>
    <xf numFmtId="0" fontId="8" fillId="0" borderId="0" xfId="1" applyNumberFormat="1" applyFont="1" applyFill="1" applyBorder="1" applyAlignment="1">
      <alignment horizontal="center" vertical="center"/>
    </xf>
    <xf numFmtId="164" fontId="17" fillId="4" borderId="0" xfId="3" applyNumberFormat="1" applyFont="1" applyFill="1" applyAlignment="1">
      <alignment vertical="center"/>
    </xf>
    <xf numFmtId="0" fontId="8" fillId="0" borderId="0" xfId="3" applyFont="1" applyAlignment="1">
      <alignment horizontal="left" vertical="center" indent="5"/>
    </xf>
    <xf numFmtId="170" fontId="13" fillId="0" borderId="2" xfId="3" applyNumberFormat="1" applyFont="1" applyBorder="1" applyAlignment="1">
      <alignment vertical="center"/>
    </xf>
    <xf numFmtId="170" fontId="13" fillId="0" borderId="0" xfId="3" applyNumberFormat="1" applyFont="1" applyAlignment="1">
      <alignment vertical="center"/>
    </xf>
    <xf numFmtId="170" fontId="13" fillId="0" borderId="3" xfId="3" applyNumberFormat="1" applyFont="1" applyBorder="1" applyAlignment="1">
      <alignment vertical="center"/>
    </xf>
    <xf numFmtId="170" fontId="15" fillId="0" borderId="0" xfId="3" applyNumberFormat="1" applyFont="1" applyAlignment="1">
      <alignment vertical="center"/>
    </xf>
    <xf numFmtId="170" fontId="15" fillId="0" borderId="5" xfId="3" applyNumberFormat="1" applyFont="1" applyBorder="1" applyAlignment="1">
      <alignment vertical="center"/>
    </xf>
    <xf numFmtId="170" fontId="18" fillId="0" borderId="0" xfId="3" applyNumberFormat="1" applyFont="1" applyAlignment="1">
      <alignment vertical="center"/>
    </xf>
    <xf numFmtId="170" fontId="18" fillId="0" borderId="5" xfId="3" applyNumberFormat="1" applyFont="1" applyBorder="1" applyAlignment="1">
      <alignment vertical="center"/>
    </xf>
    <xf numFmtId="0" fontId="22" fillId="5" borderId="1" xfId="3" applyFont="1" applyFill="1" applyBorder="1" applyAlignment="1">
      <alignment vertical="center"/>
    </xf>
    <xf numFmtId="169" fontId="17" fillId="0" borderId="0" xfId="3" applyNumberFormat="1" applyFont="1" applyAlignment="1">
      <alignment vertical="center"/>
    </xf>
    <xf numFmtId="164" fontId="18" fillId="0" borderId="0" xfId="3" applyNumberFormat="1" applyFont="1" applyAlignment="1">
      <alignment vertical="center"/>
    </xf>
    <xf numFmtId="0" fontId="15" fillId="0" borderId="6" xfId="3" applyFont="1" applyBorder="1" applyAlignment="1">
      <alignment horizontal="left" vertical="center" indent="2"/>
    </xf>
    <xf numFmtId="169" fontId="15" fillId="0" borderId="6" xfId="3" applyNumberFormat="1" applyFont="1" applyBorder="1" applyAlignment="1">
      <alignment vertical="center"/>
    </xf>
    <xf numFmtId="0" fontId="19" fillId="0" borderId="0" xfId="3" applyFont="1" applyAlignment="1">
      <alignment horizontal="left" vertical="center" indent="5"/>
    </xf>
    <xf numFmtId="170" fontId="13" fillId="0" borderId="2" xfId="1" applyNumberFormat="1" applyFont="1" applyFill="1" applyBorder="1" applyAlignment="1">
      <alignment vertical="center"/>
    </xf>
    <xf numFmtId="170" fontId="13" fillId="0" borderId="0" xfId="1" applyNumberFormat="1" applyFont="1" applyFill="1" applyBorder="1" applyAlignment="1">
      <alignment vertical="center"/>
    </xf>
    <xf numFmtId="170" fontId="13" fillId="0" borderId="3" xfId="1" applyNumberFormat="1" applyFont="1" applyFill="1" applyBorder="1" applyAlignment="1">
      <alignment vertical="center"/>
    </xf>
    <xf numFmtId="170" fontId="15" fillId="0" borderId="0" xfId="1" applyNumberFormat="1" applyFont="1" applyBorder="1" applyAlignment="1">
      <alignment vertical="center"/>
    </xf>
    <xf numFmtId="170" fontId="15" fillId="0" borderId="0" xfId="1" applyNumberFormat="1" applyFont="1" applyFill="1" applyBorder="1" applyAlignment="1">
      <alignment vertical="center"/>
    </xf>
    <xf numFmtId="170" fontId="18" fillId="0" borderId="0" xfId="1" applyNumberFormat="1" applyFont="1" applyFill="1" applyBorder="1" applyAlignment="1">
      <alignment vertical="center"/>
    </xf>
    <xf numFmtId="170" fontId="15" fillId="0" borderId="5" xfId="1" applyNumberFormat="1" applyFont="1" applyBorder="1" applyAlignment="1">
      <alignment vertical="center"/>
    </xf>
    <xf numFmtId="170" fontId="18" fillId="0" borderId="0" xfId="1" applyNumberFormat="1" applyFont="1" applyBorder="1" applyAlignment="1">
      <alignment vertical="center"/>
    </xf>
    <xf numFmtId="170" fontId="18" fillId="0" borderId="5" xfId="1" applyNumberFormat="1" applyFont="1" applyBorder="1" applyAlignment="1">
      <alignment vertical="center"/>
    </xf>
    <xf numFmtId="167" fontId="20" fillId="6" borderId="1" xfId="1" applyNumberFormat="1" applyFont="1" applyFill="1" applyBorder="1" applyAlignment="1">
      <alignment vertical="center"/>
    </xf>
    <xf numFmtId="167" fontId="13" fillId="0" borderId="2" xfId="1" applyNumberFormat="1" applyFont="1" applyFill="1" applyBorder="1" applyAlignment="1">
      <alignment vertical="center"/>
    </xf>
    <xf numFmtId="167" fontId="13" fillId="0" borderId="0" xfId="1" applyNumberFormat="1" applyFont="1" applyFill="1" applyBorder="1" applyAlignment="1">
      <alignment vertical="center"/>
    </xf>
    <xf numFmtId="167" fontId="13" fillId="0" borderId="3" xfId="1" applyNumberFormat="1" applyFont="1" applyFill="1" applyBorder="1" applyAlignment="1">
      <alignment vertical="center"/>
    </xf>
    <xf numFmtId="167" fontId="15" fillId="0" borderId="0" xfId="1" applyNumberFormat="1" applyFont="1" applyBorder="1" applyAlignment="1">
      <alignment vertical="center"/>
    </xf>
    <xf numFmtId="167" fontId="15" fillId="0" borderId="0" xfId="1" applyNumberFormat="1" applyFont="1" applyFill="1" applyBorder="1" applyAlignment="1">
      <alignment vertical="center"/>
    </xf>
    <xf numFmtId="167" fontId="15" fillId="0" borderId="5" xfId="1" applyNumberFormat="1" applyFont="1" applyBorder="1" applyAlignment="1">
      <alignment vertical="center"/>
    </xf>
    <xf numFmtId="167" fontId="15" fillId="0" borderId="5" xfId="1" applyNumberFormat="1" applyFont="1" applyFill="1" applyBorder="1" applyAlignment="1">
      <alignment vertical="center"/>
    </xf>
    <xf numFmtId="0" fontId="23" fillId="0" borderId="4" xfId="3" applyFont="1" applyBorder="1" applyAlignment="1">
      <alignment horizontal="left" vertical="center" indent="2"/>
    </xf>
    <xf numFmtId="169" fontId="23" fillId="0" borderId="4" xfId="3" applyNumberFormat="1" applyFont="1" applyBorder="1" applyAlignment="1">
      <alignment vertical="center"/>
    </xf>
    <xf numFmtId="0" fontId="24" fillId="0" borderId="0" xfId="3" applyFont="1" applyAlignment="1">
      <alignment horizontal="left" vertical="center" indent="3"/>
    </xf>
    <xf numFmtId="169" fontId="24" fillId="4" borderId="0" xfId="3" applyNumberFormat="1" applyFont="1" applyFill="1" applyAlignment="1">
      <alignment vertical="center"/>
    </xf>
    <xf numFmtId="170" fontId="23" fillId="0" borderId="4" xfId="1" applyNumberFormat="1" applyFont="1" applyBorder="1" applyAlignment="1">
      <alignment vertical="center"/>
    </xf>
    <xf numFmtId="167" fontId="23" fillId="0" borderId="4" xfId="1" applyNumberFormat="1" applyFont="1" applyBorder="1" applyAlignment="1">
      <alignment vertical="center"/>
    </xf>
    <xf numFmtId="170" fontId="15" fillId="0" borderId="5" xfId="1" applyNumberFormat="1" applyFont="1" applyFill="1" applyBorder="1" applyAlignment="1">
      <alignment vertical="center"/>
    </xf>
    <xf numFmtId="167" fontId="13" fillId="0" borderId="2" xfId="3" applyNumberFormat="1" applyFont="1" applyBorder="1" applyAlignment="1">
      <alignment vertical="center"/>
    </xf>
    <xf numFmtId="167" fontId="13" fillId="0" borderId="0" xfId="3" applyNumberFormat="1" applyFont="1" applyAlignment="1">
      <alignment vertical="center"/>
    </xf>
    <xf numFmtId="167" fontId="13" fillId="0" borderId="3" xfId="3" applyNumberFormat="1" applyFont="1" applyBorder="1" applyAlignment="1">
      <alignment vertical="center"/>
    </xf>
    <xf numFmtId="167" fontId="15" fillId="0" borderId="5" xfId="3" applyNumberFormat="1" applyFont="1" applyBorder="1" applyAlignment="1">
      <alignment vertical="center"/>
    </xf>
    <xf numFmtId="167" fontId="25" fillId="5" borderId="1" xfId="3" applyNumberFormat="1" applyFont="1" applyFill="1" applyBorder="1" applyAlignment="1">
      <alignment vertical="center"/>
    </xf>
    <xf numFmtId="0" fontId="18" fillId="0" borderId="4" xfId="3" applyFont="1" applyBorder="1" applyAlignment="1">
      <alignment horizontal="left" vertical="center" indent="3"/>
    </xf>
    <xf numFmtId="169" fontId="18" fillId="0" borderId="4" xfId="3" applyNumberFormat="1" applyFont="1" applyBorder="1" applyAlignment="1">
      <alignment vertical="center"/>
    </xf>
    <xf numFmtId="0" fontId="18" fillId="0" borderId="7" xfId="3" applyFont="1" applyBorder="1" applyAlignment="1">
      <alignment horizontal="left" vertical="center" indent="3"/>
    </xf>
    <xf numFmtId="169" fontId="18" fillId="0" borderId="7" xfId="3" applyNumberFormat="1" applyFont="1" applyBorder="1" applyAlignment="1">
      <alignment vertical="center"/>
    </xf>
    <xf numFmtId="0" fontId="18" fillId="0" borderId="3" xfId="3" applyFont="1" applyBorder="1" applyAlignment="1">
      <alignment horizontal="left" vertical="center" indent="3"/>
    </xf>
    <xf numFmtId="169" fontId="18" fillId="0" borderId="3" xfId="3" applyNumberFormat="1" applyFont="1" applyBorder="1" applyAlignment="1">
      <alignment vertical="center"/>
    </xf>
    <xf numFmtId="167" fontId="15" fillId="0" borderId="0" xfId="3" applyNumberFormat="1" applyFont="1" applyAlignment="1">
      <alignment vertical="center"/>
    </xf>
    <xf numFmtId="169" fontId="15" fillId="0" borderId="5" xfId="3" applyNumberFormat="1" applyFont="1" applyBorder="1" applyAlignment="1">
      <alignment vertical="center"/>
    </xf>
    <xf numFmtId="0" fontId="14" fillId="0" borderId="5" xfId="3" applyFont="1" applyBorder="1" applyAlignment="1">
      <alignment horizontal="left" vertical="center" indent="3"/>
    </xf>
    <xf numFmtId="169" fontId="14" fillId="0" borderId="5" xfId="3" applyNumberFormat="1" applyFont="1" applyBorder="1" applyAlignment="1">
      <alignment vertical="center"/>
    </xf>
    <xf numFmtId="0" fontId="15" fillId="0" borderId="2" xfId="3" applyFont="1" applyBorder="1" applyAlignment="1">
      <alignment horizontal="left" vertical="center" indent="2"/>
    </xf>
    <xf numFmtId="169" fontId="15" fillId="0" borderId="2" xfId="3" applyNumberFormat="1" applyFont="1" applyBorder="1" applyAlignment="1">
      <alignment vertical="center"/>
    </xf>
    <xf numFmtId="0" fontId="18" fillId="0" borderId="2" xfId="3" applyFont="1" applyBorder="1" applyAlignment="1">
      <alignment horizontal="left" vertical="center" indent="3"/>
    </xf>
    <xf numFmtId="164" fontId="18" fillId="0" borderId="2" xfId="3" applyNumberFormat="1" applyFont="1" applyBorder="1" applyAlignment="1">
      <alignment vertical="center"/>
    </xf>
    <xf numFmtId="169" fontId="18" fillId="0" borderId="2" xfId="3" applyNumberFormat="1" applyFont="1" applyBorder="1" applyAlignment="1">
      <alignment vertical="center"/>
    </xf>
    <xf numFmtId="169" fontId="15" fillId="0" borderId="0" xfId="3" applyNumberFormat="1" applyFont="1" applyAlignment="1">
      <alignment vertical="center"/>
    </xf>
    <xf numFmtId="0" fontId="15" fillId="0" borderId="1" xfId="3" applyFont="1" applyBorder="1" applyAlignment="1">
      <alignment horizontal="left" vertical="center" indent="2"/>
    </xf>
    <xf numFmtId="169" fontId="15" fillId="0" borderId="1" xfId="3" applyNumberFormat="1" applyFont="1" applyBorder="1" applyAlignment="1">
      <alignment vertical="center"/>
    </xf>
    <xf numFmtId="170" fontId="15" fillId="0" borderId="2" xfId="3" applyNumberFormat="1" applyFont="1" applyBorder="1" applyAlignment="1">
      <alignment vertical="center"/>
    </xf>
    <xf numFmtId="167" fontId="15" fillId="0" borderId="2" xfId="3" applyNumberFormat="1" applyFont="1" applyBorder="1" applyAlignment="1">
      <alignment vertical="center"/>
    </xf>
    <xf numFmtId="9" fontId="0" fillId="0" borderId="0" xfId="1" applyFont="1" applyFill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4">
    <cellStyle name="Hyperlink" xfId="2" builtinId="8"/>
    <cellStyle name="Normal" xfId="0" builtinId="0"/>
    <cellStyle name="Normal 2" xfId="3" xr:uid="{6E9FC10A-7EC7-456E-8CAE-AFD069EE350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Energy</a:t>
            </a:r>
            <a:r>
              <a:rPr lang="en-US" sz="1600" baseline="0"/>
              <a:t> Use by Temperature Range by EU Industry in 2015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4511143840606"/>
          <c:y val="0.39230709952481668"/>
          <c:w val="0.80086260335811998"/>
          <c:h val="0.359325064495515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'Combined Data and Graph'!$B$26</c:f>
              <c:strCache>
                <c:ptCount val="1"/>
                <c:pt idx="0">
                  <c:v>Unclassified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Graph'!$B$44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4-443C-8EF6-8247EE417518}"/>
            </c:ext>
          </c:extLst>
        </c:ser>
        <c:ser>
          <c:idx val="1"/>
          <c:order val="1"/>
          <c:tx>
            <c:strRef>
              <c:f>'Combined Data and Graph'!$C$26</c:f>
              <c:strCache>
                <c:ptCount val="1"/>
                <c:pt idx="0">
                  <c:v>&lt;100°C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8DF74F-ADA6-4247-9E2F-BFEE96F7D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Graph'!$C$44</c:f>
              <c:numCache>
                <c:formatCode>0</c:formatCode>
                <c:ptCount val="1"/>
                <c:pt idx="0">
                  <c:v>587.1057345520386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Graph'!$C$45</c15:f>
                <c15:dlblRangeCache>
                  <c:ptCount val="1"/>
                  <c:pt idx="0">
                    <c:v>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EA4-443C-8EF6-8247EE417518}"/>
            </c:ext>
          </c:extLst>
        </c:ser>
        <c:ser>
          <c:idx val="2"/>
          <c:order val="2"/>
          <c:tx>
            <c:strRef>
              <c:f>'Combined Data and Graph'!$D$26</c:f>
              <c:strCache>
                <c:ptCount val="1"/>
                <c:pt idx="0">
                  <c:v>100-400°C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D51E4CD-D59B-471F-9223-4855D6F2C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Graph'!$D$44</c:f>
              <c:numCache>
                <c:formatCode>0</c:formatCode>
                <c:ptCount val="1"/>
                <c:pt idx="0">
                  <c:v>1749.7744527270131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Graph'!$D$45</c15:f>
                <c15:dlblRangeCache>
                  <c:ptCount val="1"/>
                  <c:pt idx="0">
                    <c:v>29%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EA4-443C-8EF6-8247EE417518}"/>
            </c:ext>
          </c:extLst>
        </c:ser>
        <c:ser>
          <c:idx val="3"/>
          <c:order val="3"/>
          <c:tx>
            <c:strRef>
              <c:f>'Combined Data and Graph'!$E$26</c:f>
              <c:strCache>
                <c:ptCount val="1"/>
                <c:pt idx="0">
                  <c:v>400-1000°C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83A2CE6-E3AE-4F3E-AD71-8DE3A1145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Graph'!$E$44</c:f>
              <c:numCache>
                <c:formatCode>0</c:formatCode>
                <c:ptCount val="1"/>
                <c:pt idx="0">
                  <c:v>376.74579505116799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Graph'!$E$45</c15:f>
                <c15:dlblRangeCache>
                  <c:ptCount val="1"/>
                  <c:pt idx="0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EA4-443C-8EF6-8247EE417518}"/>
            </c:ext>
          </c:extLst>
        </c:ser>
        <c:ser>
          <c:idx val="4"/>
          <c:order val="4"/>
          <c:tx>
            <c:strRef>
              <c:f>'Combined Data and Graph'!$F$26</c:f>
              <c:strCache>
                <c:ptCount val="1"/>
                <c:pt idx="0">
                  <c:v>&gt;1000°C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8891E46-0C6B-4DE8-9A96-51CC21759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Graph'!$F$44</c:f>
              <c:numCache>
                <c:formatCode>0</c:formatCode>
                <c:ptCount val="1"/>
                <c:pt idx="0">
                  <c:v>1488.9232966142831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Graph'!$F$45</c15:f>
                <c15:dlblRangeCache>
                  <c:ptCount val="1"/>
                  <c:pt idx="0">
                    <c:v>25%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EA4-443C-8EF6-8247EE417518}"/>
            </c:ext>
          </c:extLst>
        </c:ser>
        <c:ser>
          <c:idx val="5"/>
          <c:order val="5"/>
          <c:tx>
            <c:strRef>
              <c:f>'Combined Data and Graph'!$G$26</c:f>
              <c:strCache>
                <c:ptCount val="1"/>
                <c:pt idx="0">
                  <c:v>Already Electrified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61A70A6-6B5E-4189-8908-F701C0282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Graph'!$G$44</c:f>
              <c:numCache>
                <c:formatCode>0</c:formatCode>
                <c:ptCount val="1"/>
                <c:pt idx="0">
                  <c:v>1779.6794125415081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Graph'!$G$45</c15:f>
                <c15:dlblRangeCache>
                  <c:ptCount val="1"/>
                  <c:pt idx="0">
                    <c:v>30%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DEA4-443C-8EF6-8247EE41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07771456"/>
        <c:axId val="836210400"/>
      </c:barChart>
      <c:catAx>
        <c:axId val="70777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0400"/>
        <c:crosses val="autoZero"/>
        <c:auto val="1"/>
        <c:lblAlgn val="ctr"/>
        <c:lblOffset val="100"/>
        <c:noMultiLvlLbl val="0"/>
      </c:catAx>
      <c:valAx>
        <c:axId val="836210400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'Combined Data and Graph'!$B$26</c:f>
              <c:strCache>
                <c:ptCount val="1"/>
                <c:pt idx="0">
                  <c:v>Unclassified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Graph'!$B$27:$B$42</c:f>
              <c:numCache>
                <c:formatCode>General</c:formatCode>
                <c:ptCount val="16"/>
                <c:pt idx="0" formatCode="0">
                  <c:v>174.32061589495336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3F1-B01B-253DF9655FE9}"/>
            </c:ext>
          </c:extLst>
        </c:ser>
        <c:ser>
          <c:idx val="1"/>
          <c:order val="1"/>
          <c:tx>
            <c:strRef>
              <c:f>'Combined Data and Graph'!$C$26</c:f>
              <c:strCache>
                <c:ptCount val="1"/>
                <c:pt idx="0">
                  <c:v>&lt;100°C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Graph'!$C$27:$C$42</c:f>
              <c:numCache>
                <c:formatCode>0</c:formatCode>
                <c:ptCount val="16"/>
                <c:pt idx="0">
                  <c:v>0</c:v>
                </c:pt>
                <c:pt idx="1">
                  <c:v>0.10991279550326401</c:v>
                </c:pt>
                <c:pt idx="2">
                  <c:v>3.1244548306650199</c:v>
                </c:pt>
                <c:pt idx="3">
                  <c:v>24.074633711875112</c:v>
                </c:pt>
                <c:pt idx="4">
                  <c:v>0</c:v>
                </c:pt>
                <c:pt idx="5">
                  <c:v>11.009130634639991</c:v>
                </c:pt>
                <c:pt idx="6">
                  <c:v>0</c:v>
                </c:pt>
                <c:pt idx="7">
                  <c:v>3.8044733223753107</c:v>
                </c:pt>
                <c:pt idx="8">
                  <c:v>34.826327210368284</c:v>
                </c:pt>
                <c:pt idx="9">
                  <c:v>11.301065264759876</c:v>
                </c:pt>
                <c:pt idx="10">
                  <c:v>5.999259185064286</c:v>
                </c:pt>
                <c:pt idx="11">
                  <c:v>63.945078494291444</c:v>
                </c:pt>
                <c:pt idx="12">
                  <c:v>80.600540429383187</c:v>
                </c:pt>
                <c:pt idx="13">
                  <c:v>236.67706869861061</c:v>
                </c:pt>
                <c:pt idx="14">
                  <c:v>4.6554013928362998</c:v>
                </c:pt>
                <c:pt idx="15">
                  <c:v>71.446322205203629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D-43F1-B01B-253DF9655FE9}"/>
            </c:ext>
          </c:extLst>
        </c:ser>
        <c:ser>
          <c:idx val="2"/>
          <c:order val="2"/>
          <c:tx>
            <c:strRef>
              <c:f>'Combined Data and Graph'!$D$26</c:f>
              <c:strCache>
                <c:ptCount val="1"/>
                <c:pt idx="0">
                  <c:v>100-400°C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Graph'!$D$27:$D$42</c:f>
              <c:numCache>
                <c:formatCode>0</c:formatCode>
                <c:ptCount val="16"/>
                <c:pt idx="0">
                  <c:v>0</c:v>
                </c:pt>
                <c:pt idx="1">
                  <c:v>1.4288663415424321</c:v>
                </c:pt>
                <c:pt idx="2">
                  <c:v>6.2489096613300399</c:v>
                </c:pt>
                <c:pt idx="3">
                  <c:v>26.852476063245316</c:v>
                </c:pt>
                <c:pt idx="4">
                  <c:v>18.643376334773144</c:v>
                </c:pt>
                <c:pt idx="5">
                  <c:v>82.568479759799928</c:v>
                </c:pt>
                <c:pt idx="6">
                  <c:v>0</c:v>
                </c:pt>
                <c:pt idx="7">
                  <c:v>5.7067099835629653</c:v>
                </c:pt>
                <c:pt idx="8">
                  <c:v>32.891531254236718</c:v>
                </c:pt>
                <c:pt idx="9">
                  <c:v>0</c:v>
                </c:pt>
                <c:pt idx="10">
                  <c:v>32.995925517853571</c:v>
                </c:pt>
                <c:pt idx="11">
                  <c:v>41.107550460615926</c:v>
                </c:pt>
                <c:pt idx="12">
                  <c:v>264.83034712511619</c:v>
                </c:pt>
                <c:pt idx="13">
                  <c:v>418.7363523129265</c:v>
                </c:pt>
                <c:pt idx="14">
                  <c:v>9.3108027856725997</c:v>
                </c:pt>
                <c:pt idx="15">
                  <c:v>702.55550168450236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D-43F1-B01B-253DF9655FE9}"/>
            </c:ext>
          </c:extLst>
        </c:ser>
        <c:ser>
          <c:idx val="3"/>
          <c:order val="3"/>
          <c:tx>
            <c:strRef>
              <c:f>'Combined Data and Graph'!$E$26</c:f>
              <c:strCache>
                <c:ptCount val="1"/>
                <c:pt idx="0">
                  <c:v>400-1000°C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Graph'!$E$27:$E$42</c:f>
              <c:numCache>
                <c:formatCode>0</c:formatCode>
                <c:ptCount val="16"/>
                <c:pt idx="0">
                  <c:v>0</c:v>
                </c:pt>
                <c:pt idx="1">
                  <c:v>4.0667734336207682</c:v>
                </c:pt>
                <c:pt idx="2">
                  <c:v>3.9055685383312753</c:v>
                </c:pt>
                <c:pt idx="3">
                  <c:v>0</c:v>
                </c:pt>
                <c:pt idx="4">
                  <c:v>3.9249213336364517</c:v>
                </c:pt>
                <c:pt idx="5">
                  <c:v>0</c:v>
                </c:pt>
                <c:pt idx="6">
                  <c:v>8.5967501358787377</c:v>
                </c:pt>
                <c:pt idx="7">
                  <c:v>26.631313256627177</c:v>
                </c:pt>
                <c:pt idx="8">
                  <c:v>0</c:v>
                </c:pt>
                <c:pt idx="9">
                  <c:v>64.981125272369283</c:v>
                </c:pt>
                <c:pt idx="10">
                  <c:v>0</c:v>
                </c:pt>
                <c:pt idx="11">
                  <c:v>41.107550460615926</c:v>
                </c:pt>
                <c:pt idx="12">
                  <c:v>0</c:v>
                </c:pt>
                <c:pt idx="13">
                  <c:v>27.30889254214738</c:v>
                </c:pt>
                <c:pt idx="14">
                  <c:v>18.621605571345199</c:v>
                </c:pt>
                <c:pt idx="15">
                  <c:v>154.80036477794121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D-43F1-B01B-253DF9655FE9}"/>
            </c:ext>
          </c:extLst>
        </c:ser>
        <c:ser>
          <c:idx val="4"/>
          <c:order val="4"/>
          <c:tx>
            <c:strRef>
              <c:f>'Combined Data and Graph'!$F$26</c:f>
              <c:strCache>
                <c:ptCount val="1"/>
                <c:pt idx="0">
                  <c:v>&gt;1000°C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Graph'!$F$27:$F$42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17.965615276323867</c:v>
                </c:pt>
                <c:pt idx="3">
                  <c:v>0</c:v>
                </c:pt>
                <c:pt idx="4">
                  <c:v>8.8310730006820162</c:v>
                </c:pt>
                <c:pt idx="5">
                  <c:v>0</c:v>
                </c:pt>
                <c:pt idx="6">
                  <c:v>103.16100163054485</c:v>
                </c:pt>
                <c:pt idx="7">
                  <c:v>20.924603273064207</c:v>
                </c:pt>
                <c:pt idx="8">
                  <c:v>15.47836764905257</c:v>
                </c:pt>
                <c:pt idx="9">
                  <c:v>180.81704423615801</c:v>
                </c:pt>
                <c:pt idx="10">
                  <c:v>209.97407147724999</c:v>
                </c:pt>
                <c:pt idx="11">
                  <c:v>50.242561674086133</c:v>
                </c:pt>
                <c:pt idx="12">
                  <c:v>0</c:v>
                </c:pt>
                <c:pt idx="13">
                  <c:v>0</c:v>
                </c:pt>
                <c:pt idx="14">
                  <c:v>791.41823678217088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D-43F1-B01B-253DF9655FE9}"/>
            </c:ext>
          </c:extLst>
        </c:ser>
        <c:ser>
          <c:idx val="5"/>
          <c:order val="5"/>
          <c:tx>
            <c:strRef>
              <c:f>'Combined Data and Graph'!$G$26</c:f>
              <c:strCache>
                <c:ptCount val="1"/>
                <c:pt idx="0">
                  <c:v>Already Electrified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Graph'!$G$27:$G$42</c:f>
              <c:numCache>
                <c:formatCode>0</c:formatCode>
                <c:ptCount val="16"/>
                <c:pt idx="0">
                  <c:v>187.72821864290492</c:v>
                </c:pt>
                <c:pt idx="1">
                  <c:v>5.3857269796599363</c:v>
                </c:pt>
                <c:pt idx="2">
                  <c:v>46.866822459975303</c:v>
                </c:pt>
                <c:pt idx="3">
                  <c:v>41.66763527055307</c:v>
                </c:pt>
                <c:pt idx="4">
                  <c:v>66.723662671819667</c:v>
                </c:pt>
                <c:pt idx="5">
                  <c:v>44.036522538559957</c:v>
                </c:pt>
                <c:pt idx="6">
                  <c:v>60.177250951151159</c:v>
                </c:pt>
                <c:pt idx="7">
                  <c:v>133.15656628313585</c:v>
                </c:pt>
                <c:pt idx="8">
                  <c:v>110.28336949949957</c:v>
                </c:pt>
                <c:pt idx="9">
                  <c:v>25.427396845709719</c:v>
                </c:pt>
                <c:pt idx="10">
                  <c:v>50.993703073046433</c:v>
                </c:pt>
                <c:pt idx="11">
                  <c:v>260.3478195839009</c:v>
                </c:pt>
                <c:pt idx="12">
                  <c:v>230.28725836966623</c:v>
                </c:pt>
                <c:pt idx="13">
                  <c:v>227.57410451789482</c:v>
                </c:pt>
                <c:pt idx="14">
                  <c:v>107.0742320352349</c:v>
                </c:pt>
                <c:pt idx="15">
                  <c:v>261.96984808574666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D-43F1-B01B-253DF965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07771456"/>
        <c:axId val="836210400"/>
      </c:barChart>
      <c:catAx>
        <c:axId val="70777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0400"/>
        <c:crosses val="autoZero"/>
        <c:auto val="1"/>
        <c:lblAlgn val="ctr"/>
        <c:lblOffset val="100"/>
        <c:noMultiLvlLbl val="0"/>
      </c:catAx>
      <c:valAx>
        <c:axId val="836210400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Petajoules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937847</xdr:colOff>
      <xdr:row>48</xdr:row>
      <xdr:rowOff>14654</xdr:rowOff>
    </xdr:from>
    <xdr:to>
      <xdr:col>8</xdr:col>
      <xdr:colOff>1487366</xdr:colOff>
      <xdr:row>88</xdr:row>
      <xdr:rowOff>43962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318A953-A772-463D-8C58-C60E870A9B73}"/>
            </a:ext>
          </a:extLst>
        </xdr:cNvPr>
        <xdr:cNvGrpSpPr/>
      </xdr:nvGrpSpPr>
      <xdr:grpSpPr>
        <a:xfrm>
          <a:off x="937847" y="9158654"/>
          <a:ext cx="10949628" cy="7649308"/>
          <a:chOff x="901212" y="8491904"/>
          <a:chExt cx="10953750" cy="764930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6E6E712-E008-5CC9-38B6-923720A31FAE}"/>
              </a:ext>
            </a:extLst>
          </xdr:cNvPr>
          <xdr:cNvSpPr/>
        </xdr:nvSpPr>
        <xdr:spPr>
          <a:xfrm>
            <a:off x="901212" y="8491904"/>
            <a:ext cx="10953750" cy="764930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720BBFB-C439-0496-774D-A6BF6127C825}"/>
              </a:ext>
            </a:extLst>
          </xdr:cNvPr>
          <xdr:cNvGraphicFramePr>
            <a:graphicFrameLocks/>
          </xdr:cNvGraphicFramePr>
        </xdr:nvGraphicFramePr>
        <xdr:xfrm>
          <a:off x="930519" y="8513885"/>
          <a:ext cx="10856670" cy="21541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CD2BFBF-9800-A311-65F2-2AE3C9E82A8E}"/>
              </a:ext>
            </a:extLst>
          </xdr:cNvPr>
          <xdr:cNvGraphicFramePr/>
        </xdr:nvGraphicFramePr>
        <xdr:xfrm>
          <a:off x="933688" y="10484828"/>
          <a:ext cx="10856670" cy="53396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0.25745</cdr:x>
      <cdr:y>0.78648</cdr:y>
    </cdr:from>
    <cdr:to>
      <cdr:x>0.57747</cdr:x>
      <cdr:y>0.83189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6CF21-9F46-A82F-F6CD-5E11C5D75401}"/>
            </a:ext>
          </a:extLst>
        </cdr:cNvPr>
        <cdr:cNvSpPr txBox="1"/>
      </cdr:nvSpPr>
      <cdr:spPr>
        <a:xfrm xmlns:a="http://schemas.openxmlformats.org/drawingml/2006/main">
          <a:off x="2797488" y="4199536"/>
          <a:ext cx="3477510" cy="242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Temperature breakdown for other industries</a:t>
          </a:r>
          <a:r>
            <a:rPr lang="en-US" sz="1050" baseline="0"/>
            <a:t> is not available.</a:t>
          </a:r>
          <a:endParaRPr lang="en-US" sz="1050"/>
        </a:p>
      </cdr:txBody>
    </cdr:sp>
  </cdr:relSizeAnchor>
  <cdr:relSizeAnchor xmlns:cdr="http://schemas.openxmlformats.org/drawingml/2006/chartDrawing">
    <cdr:from>
      <cdr:x>0.24369</cdr:x>
      <cdr:y>0.80987</cdr:y>
    </cdr:from>
    <cdr:to>
      <cdr:x>0.26183</cdr:x>
      <cdr:y>0.83482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0B9D9A4-C664-A0E7-48B3-DA96A615DDA8}"/>
            </a:ext>
          </a:extLst>
        </cdr:cNvPr>
        <cdr:cNvCxnSpPr/>
      </cdr:nvCxnSpPr>
      <cdr:spPr>
        <a:xfrm xmlns:a="http://schemas.openxmlformats.org/drawingml/2006/main" flipV="1">
          <a:off x="2647967" y="4324430"/>
          <a:ext cx="197116" cy="1332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D0A25068-9EE7-41D8-905E-BCEE5E6B94E2}" userId="S::jeff@energyinnovation.org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3-22T22:56:30.46" personId="{D0A25068-9EE7-41D8-905E-BCEE5E6B94E2}" id="{732EF5F6-CFBB-4A02-84D4-526DAA8CD783}">
    <text>Changed from 1% to 0% so figures add up to 100% (eliminating rounding error)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jrc.ec.europa.eu/dataset/jrc-10110-10001" TargetMode="External"/><Relationship Id="rId1" Type="http://schemas.openxmlformats.org/officeDocument/2006/relationships/hyperlink" Target="https://doi.org/10.1088/1748-9326/abbd0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21"/>
  <sheetViews>
    <sheetView tabSelected="1" workbookViewId="0">
      <selection activeCell="A22" sqref="A22"/>
    </sheetView>
  </sheetViews>
  <sheetFormatPr defaultRowHeight="15" x14ac:dyDescent="0.25"/>
  <cols>
    <col min="2" max="2" width="85.140625" customWidth="1"/>
  </cols>
  <sheetData>
    <row r="1" spans="1:2" x14ac:dyDescent="0.25">
      <c r="A1" s="1" t="s">
        <v>0</v>
      </c>
    </row>
    <row r="3" spans="1:2" x14ac:dyDescent="0.25">
      <c r="A3" s="1" t="s">
        <v>30</v>
      </c>
      <c r="B3" s="131" t="s">
        <v>299</v>
      </c>
    </row>
    <row r="4" spans="1:2" x14ac:dyDescent="0.25">
      <c r="B4" t="s">
        <v>300</v>
      </c>
    </row>
    <row r="5" spans="1:2" x14ac:dyDescent="0.25">
      <c r="B5" s="132">
        <v>2020</v>
      </c>
    </row>
    <row r="6" spans="1:2" x14ac:dyDescent="0.25">
      <c r="B6" t="s">
        <v>301</v>
      </c>
    </row>
    <row r="7" spans="1:2" x14ac:dyDescent="0.25">
      <c r="B7" s="133" t="s">
        <v>302</v>
      </c>
    </row>
    <row r="8" spans="1:2" x14ac:dyDescent="0.25">
      <c r="B8" t="s">
        <v>303</v>
      </c>
    </row>
    <row r="10" spans="1:2" x14ac:dyDescent="0.25">
      <c r="B10" s="131" t="s">
        <v>304</v>
      </c>
    </row>
    <row r="11" spans="1:2" x14ac:dyDescent="0.25">
      <c r="B11" t="s">
        <v>305</v>
      </c>
    </row>
    <row r="12" spans="1:2" x14ac:dyDescent="0.25">
      <c r="B12" s="132">
        <v>2018</v>
      </c>
    </row>
    <row r="13" spans="1:2" x14ac:dyDescent="0.25">
      <c r="B13" s="133" t="s">
        <v>306</v>
      </c>
    </row>
    <row r="14" spans="1:2" x14ac:dyDescent="0.25">
      <c r="B14" t="s">
        <v>307</v>
      </c>
    </row>
    <row r="16" spans="1:2" x14ac:dyDescent="0.25">
      <c r="A16" s="1" t="s">
        <v>31</v>
      </c>
    </row>
    <row r="17" spans="1:1" x14ac:dyDescent="0.25">
      <c r="A17" t="s">
        <v>313</v>
      </c>
    </row>
    <row r="18" spans="1:1" x14ac:dyDescent="0.25">
      <c r="A18" t="s">
        <v>314</v>
      </c>
    </row>
    <row r="20" spans="1:1" x14ac:dyDescent="0.25">
      <c r="A20" t="s">
        <v>315</v>
      </c>
    </row>
    <row r="21" spans="1:1" x14ac:dyDescent="0.25">
      <c r="A21" t="s">
        <v>316</v>
      </c>
    </row>
  </sheetData>
  <hyperlinks>
    <hyperlink ref="B7" r:id="rId1" xr:uid="{354D98D9-6798-44A9-9009-D5536309BA06}"/>
    <hyperlink ref="B13" r:id="rId2" xr:uid="{28B40F38-0B1E-4A1D-A49B-20CB6CB75028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E7C1-8ECC-4216-9D3A-C9FC9BEC328C}">
  <sheetPr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227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55</v>
      </c>
      <c r="B5" s="19">
        <v>4554.6306835692121</v>
      </c>
      <c r="C5" s="19">
        <v>4696.9827769215026</v>
      </c>
      <c r="D5" s="19">
        <v>4542.429942547983</v>
      </c>
      <c r="E5" s="19">
        <v>4871.5712296844958</v>
      </c>
      <c r="F5" s="19">
        <v>4951.7632194449379</v>
      </c>
      <c r="G5" s="19">
        <v>4773.8282251713854</v>
      </c>
      <c r="H5" s="19">
        <v>4679.3629941992567</v>
      </c>
      <c r="I5" s="19">
        <v>4715.5268358687536</v>
      </c>
      <c r="J5" s="19">
        <v>4284.8186186705962</v>
      </c>
      <c r="K5" s="19">
        <v>3710.6520888698997</v>
      </c>
      <c r="L5" s="19">
        <v>4156.0775977272369</v>
      </c>
      <c r="M5" s="19">
        <v>4163.0539986674494</v>
      </c>
      <c r="N5" s="19">
        <v>4289.0042900492108</v>
      </c>
      <c r="O5" s="19">
        <v>4521.8905646970779</v>
      </c>
      <c r="P5" s="19">
        <v>4411.8491628229922</v>
      </c>
      <c r="Q5" s="19">
        <v>4621.1807493349843</v>
      </c>
    </row>
    <row r="6" spans="1:17" x14ac:dyDescent="0.25">
      <c r="A6" s="20" t="s">
        <v>73</v>
      </c>
      <c r="B6" s="21">
        <v>132.46429455751979</v>
      </c>
      <c r="C6" s="21">
        <v>135.64466557170707</v>
      </c>
      <c r="D6" s="21">
        <v>131.86679304446935</v>
      </c>
      <c r="E6" s="21">
        <v>139.04506814292802</v>
      </c>
      <c r="F6" s="21">
        <v>143.09875663210886</v>
      </c>
      <c r="G6" s="21">
        <v>140.88794102417148</v>
      </c>
      <c r="H6" s="21">
        <v>138.76713207038119</v>
      </c>
      <c r="I6" s="21">
        <v>138.51755415800218</v>
      </c>
      <c r="J6" s="21">
        <v>127.28029790660979</v>
      </c>
      <c r="K6" s="21">
        <v>110.32575695490256</v>
      </c>
      <c r="L6" s="21">
        <v>125.55881087680719</v>
      </c>
      <c r="M6" s="21">
        <v>124.98114378099442</v>
      </c>
      <c r="N6" s="21">
        <v>127.60347574688033</v>
      </c>
      <c r="O6" s="21">
        <v>133.51735149794649</v>
      </c>
      <c r="P6" s="21">
        <v>130.25214057005846</v>
      </c>
      <c r="Q6" s="21">
        <v>136.68857133796928</v>
      </c>
    </row>
    <row r="7" spans="1:17" x14ac:dyDescent="0.25">
      <c r="A7" s="22" t="s">
        <v>74</v>
      </c>
      <c r="B7" s="23">
        <v>40.518073741902114</v>
      </c>
      <c r="C7" s="23">
        <v>41.52370992092704</v>
      </c>
      <c r="D7" s="23">
        <v>40.41322924019876</v>
      </c>
      <c r="E7" s="23">
        <v>42.672718888526461</v>
      </c>
      <c r="F7" s="23">
        <v>43.733809824863556</v>
      </c>
      <c r="G7" s="23">
        <v>42.843946938999061</v>
      </c>
      <c r="H7" s="23">
        <v>41.909519446009725</v>
      </c>
      <c r="I7" s="23">
        <v>41.947415138082107</v>
      </c>
      <c r="J7" s="23">
        <v>38.264955506074401</v>
      </c>
      <c r="K7" s="23">
        <v>33.137713266936636</v>
      </c>
      <c r="L7" s="23">
        <v>37.484371288640624</v>
      </c>
      <c r="M7" s="23">
        <v>37.435898274873431</v>
      </c>
      <c r="N7" s="23">
        <v>38.33971406297043</v>
      </c>
      <c r="O7" s="23">
        <v>40.216464455468454</v>
      </c>
      <c r="P7" s="23">
        <v>39.243192179986664</v>
      </c>
      <c r="Q7" s="23">
        <v>41.097990421384878</v>
      </c>
    </row>
    <row r="8" spans="1:17" x14ac:dyDescent="0.25">
      <c r="A8" s="22" t="s">
        <v>75</v>
      </c>
      <c r="B8" s="23">
        <v>307.63391082975312</v>
      </c>
      <c r="C8" s="23">
        <v>315.28627514595439</v>
      </c>
      <c r="D8" s="23">
        <v>306.67389781531801</v>
      </c>
      <c r="E8" s="23">
        <v>324.66493974110836</v>
      </c>
      <c r="F8" s="23">
        <v>331.65968782847733</v>
      </c>
      <c r="G8" s="23">
        <v>324.06431425830277</v>
      </c>
      <c r="H8" s="23">
        <v>316.86203469623376</v>
      </c>
      <c r="I8" s="23">
        <v>318.16071144908483</v>
      </c>
      <c r="J8" s="23">
        <v>290.77530590246585</v>
      </c>
      <c r="K8" s="23">
        <v>251.39905867086929</v>
      </c>
      <c r="L8" s="23">
        <v>283.36308415768519</v>
      </c>
      <c r="M8" s="23">
        <v>284.06606323912467</v>
      </c>
      <c r="N8" s="23">
        <v>290.94391687582504</v>
      </c>
      <c r="O8" s="23">
        <v>305.16649431759367</v>
      </c>
      <c r="P8" s="23">
        <v>298.26904415066099</v>
      </c>
      <c r="Q8" s="23">
        <v>312.03232747918224</v>
      </c>
    </row>
    <row r="9" spans="1:17" x14ac:dyDescent="0.25">
      <c r="A9" s="22" t="s">
        <v>76</v>
      </c>
      <c r="B9" s="23">
        <v>135.96318576121774</v>
      </c>
      <c r="C9" s="23">
        <v>139.50007030349076</v>
      </c>
      <c r="D9" s="23">
        <v>135.7098576684179</v>
      </c>
      <c r="E9" s="23">
        <v>143.13870274003358</v>
      </c>
      <c r="F9" s="23">
        <v>146.71760328654932</v>
      </c>
      <c r="G9" s="23">
        <v>143.888972705562</v>
      </c>
      <c r="H9" s="23">
        <v>140.69453267333282</v>
      </c>
      <c r="I9" s="23">
        <v>140.63149003388867</v>
      </c>
      <c r="J9" s="23">
        <v>128.06938754289541</v>
      </c>
      <c r="K9" s="23">
        <v>110.99988820068704</v>
      </c>
      <c r="L9" s="23">
        <v>125.70375556992362</v>
      </c>
      <c r="M9" s="23">
        <v>125.47172855793396</v>
      </c>
      <c r="N9" s="23">
        <v>128.6282978737697</v>
      </c>
      <c r="O9" s="23">
        <v>135.01442569314713</v>
      </c>
      <c r="P9" s="23">
        <v>131.50470828650975</v>
      </c>
      <c r="Q9" s="23">
        <v>137.74266304070051</v>
      </c>
    </row>
    <row r="10" spans="1:17" x14ac:dyDescent="0.25">
      <c r="A10" s="24" t="s">
        <v>77</v>
      </c>
      <c r="B10" s="25">
        <v>184.35047069175678</v>
      </c>
      <c r="C10" s="25">
        <v>188.54517255697556</v>
      </c>
      <c r="D10" s="25">
        <v>182.77895901676487</v>
      </c>
      <c r="E10" s="25">
        <v>194.13411072831593</v>
      </c>
      <c r="F10" s="25">
        <v>199.25535763288104</v>
      </c>
      <c r="G10" s="25">
        <v>193.97519702202075</v>
      </c>
      <c r="H10" s="25">
        <v>190.37875878865464</v>
      </c>
      <c r="I10" s="25">
        <v>192.01364506621246</v>
      </c>
      <c r="J10" s="25">
        <v>177.08893654127678</v>
      </c>
      <c r="K10" s="25">
        <v>152.49913161744172</v>
      </c>
      <c r="L10" s="25">
        <v>171.54583842949805</v>
      </c>
      <c r="M10" s="25">
        <v>171.6256252211561</v>
      </c>
      <c r="N10" s="25">
        <v>174.15942628105995</v>
      </c>
      <c r="O10" s="25">
        <v>181.27740148605005</v>
      </c>
      <c r="P10" s="25">
        <v>179.60006480678612</v>
      </c>
      <c r="Q10" s="25">
        <v>187.78672294230702</v>
      </c>
    </row>
    <row r="11" spans="1:17" x14ac:dyDescent="0.25">
      <c r="A11" s="26" t="s">
        <v>78</v>
      </c>
      <c r="B11" s="27">
        <v>26.523440430833077</v>
      </c>
      <c r="C11" s="27">
        <v>27.46403181771824</v>
      </c>
      <c r="D11" s="27">
        <v>26.017278082972599</v>
      </c>
      <c r="E11" s="27">
        <v>27.720337907664273</v>
      </c>
      <c r="F11" s="27">
        <v>27.789983126031359</v>
      </c>
      <c r="G11" s="27">
        <v>26.843136610313898</v>
      </c>
      <c r="H11" s="27">
        <v>25.831565158526768</v>
      </c>
      <c r="I11" s="27">
        <v>26.2842904519174</v>
      </c>
      <c r="J11" s="27">
        <v>23.729431512032857</v>
      </c>
      <c r="K11" s="27">
        <v>21.164653931230092</v>
      </c>
      <c r="L11" s="27">
        <v>23.354320953670914</v>
      </c>
      <c r="M11" s="27">
        <v>23.43081858025954</v>
      </c>
      <c r="N11" s="27">
        <v>23.999630567004235</v>
      </c>
      <c r="O11" s="27">
        <v>25.648535765528489</v>
      </c>
      <c r="P11" s="27">
        <v>24.807631374702584</v>
      </c>
      <c r="Q11" s="27">
        <v>25.967682793449967</v>
      </c>
    </row>
    <row r="12" spans="1:17" x14ac:dyDescent="0.25">
      <c r="A12" s="26" t="s">
        <v>79</v>
      </c>
      <c r="B12" s="27">
        <v>45.657762524630634</v>
      </c>
      <c r="C12" s="27">
        <v>46.868340306029005</v>
      </c>
      <c r="D12" s="27">
        <v>45.41552880761796</v>
      </c>
      <c r="E12" s="27">
        <v>48.495298593543239</v>
      </c>
      <c r="F12" s="27">
        <v>48.859870889827384</v>
      </c>
      <c r="G12" s="27">
        <v>47.342134518170582</v>
      </c>
      <c r="H12" s="27">
        <v>45.771578092018437</v>
      </c>
      <c r="I12" s="27">
        <v>46.346998935108061</v>
      </c>
      <c r="J12" s="27">
        <v>42.429674229608594</v>
      </c>
      <c r="K12" s="27">
        <v>36.258425407231861</v>
      </c>
      <c r="L12" s="27">
        <v>40.221414014930843</v>
      </c>
      <c r="M12" s="27">
        <v>41.329883729054991</v>
      </c>
      <c r="N12" s="27">
        <v>42.509360391419165</v>
      </c>
      <c r="O12" s="27">
        <v>44.646458298619415</v>
      </c>
      <c r="P12" s="27">
        <v>42.185310049644286</v>
      </c>
      <c r="Q12" s="27">
        <v>43.988297406812201</v>
      </c>
    </row>
    <row r="13" spans="1:17" x14ac:dyDescent="0.25">
      <c r="A13" s="26" t="s">
        <v>80</v>
      </c>
      <c r="B13" s="27">
        <v>0</v>
      </c>
      <c r="C13" s="27">
        <v>0</v>
      </c>
      <c r="D13" s="27">
        <v>0</v>
      </c>
      <c r="E13" s="27">
        <v>0.18223688917011774</v>
      </c>
      <c r="F13" s="27">
        <v>0.19407767201268394</v>
      </c>
      <c r="G13" s="27">
        <v>0.22569103974820579</v>
      </c>
      <c r="H13" s="27">
        <v>0.28604280766728579</v>
      </c>
      <c r="I13" s="27">
        <v>0.28040164017079799</v>
      </c>
      <c r="J13" s="27">
        <v>0.29584204881997306</v>
      </c>
      <c r="K13" s="27">
        <v>0.34737723184596381</v>
      </c>
      <c r="L13" s="27">
        <v>0.39078537292285609</v>
      </c>
      <c r="M13" s="27">
        <v>0.40516678449712756</v>
      </c>
      <c r="N13" s="27">
        <v>0.17197846138202555</v>
      </c>
      <c r="O13" s="27">
        <v>0.15084928209340315</v>
      </c>
      <c r="P13" s="27">
        <v>0.16175190396339462</v>
      </c>
      <c r="Q13" s="27">
        <v>0.17145007293462886</v>
      </c>
    </row>
    <row r="14" spans="1:17" x14ac:dyDescent="0.25">
      <c r="A14" s="26" t="s">
        <v>81</v>
      </c>
      <c r="B14" s="27">
        <v>112.16926773629311</v>
      </c>
      <c r="C14" s="27">
        <v>114.21280043322832</v>
      </c>
      <c r="D14" s="27">
        <v>111.34615212617435</v>
      </c>
      <c r="E14" s="27">
        <v>117.73623733793829</v>
      </c>
      <c r="F14" s="27">
        <v>122.41142594500961</v>
      </c>
      <c r="G14" s="27">
        <v>119.56423485378809</v>
      </c>
      <c r="H14" s="27">
        <v>118.48957273044215</v>
      </c>
      <c r="I14" s="27">
        <v>119.10195403901618</v>
      </c>
      <c r="J14" s="27">
        <v>110.6339887508154</v>
      </c>
      <c r="K14" s="27">
        <v>94.728675047133848</v>
      </c>
      <c r="L14" s="27">
        <v>107.57931808797343</v>
      </c>
      <c r="M14" s="27">
        <v>106.45975612734448</v>
      </c>
      <c r="N14" s="27">
        <v>107.47845686125449</v>
      </c>
      <c r="O14" s="27">
        <v>110.83155813980876</v>
      </c>
      <c r="P14" s="27">
        <v>112.44537147847583</v>
      </c>
      <c r="Q14" s="27">
        <v>117.65929266911027</v>
      </c>
    </row>
    <row r="15" spans="1:17" x14ac:dyDescent="0.25">
      <c r="A15" s="28" t="s">
        <v>228</v>
      </c>
      <c r="B15" s="29">
        <v>356.72052972919982</v>
      </c>
      <c r="C15" s="29">
        <v>365.89936998584579</v>
      </c>
      <c r="D15" s="29">
        <v>353.13463354967109</v>
      </c>
      <c r="E15" s="29">
        <v>374.16255113554848</v>
      </c>
      <c r="F15" s="29">
        <v>376.75606428510366</v>
      </c>
      <c r="G15" s="29">
        <v>359.65960697684386</v>
      </c>
      <c r="H15" s="29">
        <v>347.19750501603141</v>
      </c>
      <c r="I15" s="29">
        <v>351.29599831758537</v>
      </c>
      <c r="J15" s="29">
        <v>315.10160290990689</v>
      </c>
      <c r="K15" s="29">
        <v>271.65482936329568</v>
      </c>
      <c r="L15" s="29">
        <v>296.76975721971081</v>
      </c>
      <c r="M15" s="29">
        <v>297.89506225061677</v>
      </c>
      <c r="N15" s="29">
        <v>306.81201295759706</v>
      </c>
      <c r="O15" s="29">
        <v>324.24657798721228</v>
      </c>
      <c r="P15" s="29">
        <v>318.41885886204977</v>
      </c>
      <c r="Q15" s="29">
        <v>333.40550627523243</v>
      </c>
    </row>
    <row r="16" spans="1:17" x14ac:dyDescent="0.25">
      <c r="A16" s="32" t="s">
        <v>229</v>
      </c>
      <c r="B16" s="77">
        <v>229.73582638864252</v>
      </c>
      <c r="C16" s="77">
        <v>235.99377731181497</v>
      </c>
      <c r="D16" s="77">
        <v>227.4324266174776</v>
      </c>
      <c r="E16" s="77">
        <v>241.12635031610097</v>
      </c>
      <c r="F16" s="77">
        <v>239.10820509013752</v>
      </c>
      <c r="G16" s="77">
        <v>227.56270391578505</v>
      </c>
      <c r="H16" s="77">
        <v>218.5001070314984</v>
      </c>
      <c r="I16" s="77">
        <v>220.96973016187371</v>
      </c>
      <c r="J16" s="77">
        <v>196.20879827217874</v>
      </c>
      <c r="K16" s="77">
        <v>168.34839789510568</v>
      </c>
      <c r="L16" s="77">
        <v>181.81967020963484</v>
      </c>
      <c r="M16" s="77">
        <v>184.64498669201981</v>
      </c>
      <c r="N16" s="77">
        <v>190.52544801317123</v>
      </c>
      <c r="O16" s="77">
        <v>202.44326412755913</v>
      </c>
      <c r="P16" s="77">
        <v>201.19431604124657</v>
      </c>
      <c r="Q16" s="77">
        <v>209.50647851953903</v>
      </c>
    </row>
    <row r="17" spans="1:17" x14ac:dyDescent="0.25">
      <c r="A17" s="34" t="s">
        <v>83</v>
      </c>
      <c r="B17" s="76">
        <v>4.130182371580597</v>
      </c>
      <c r="C17" s="76">
        <v>3.3149653672992656</v>
      </c>
      <c r="D17" s="76">
        <v>2.4674164439605835</v>
      </c>
      <c r="E17" s="76">
        <v>3.43313350824792</v>
      </c>
      <c r="F17" s="76">
        <v>2.7534291625098648</v>
      </c>
      <c r="G17" s="76">
        <v>1.9378757903085666</v>
      </c>
      <c r="H17" s="76">
        <v>2.2288983949837422</v>
      </c>
      <c r="I17" s="76">
        <v>2.2729590230565564</v>
      </c>
      <c r="J17" s="76">
        <v>2.1985580872496517</v>
      </c>
      <c r="K17" s="76">
        <v>1.8884681722150192</v>
      </c>
      <c r="L17" s="76">
        <v>1.1855062269226084</v>
      </c>
      <c r="M17" s="76">
        <v>1.6584600756914243</v>
      </c>
      <c r="N17" s="76">
        <v>1.6810536788648323</v>
      </c>
      <c r="O17" s="76">
        <v>1.5677578414192506</v>
      </c>
      <c r="P17" s="76">
        <v>1.5416720386316161</v>
      </c>
      <c r="Q17" s="76">
        <v>1.229534119655233</v>
      </c>
    </row>
    <row r="18" spans="1:17" x14ac:dyDescent="0.25">
      <c r="A18" s="34" t="s">
        <v>90</v>
      </c>
      <c r="B18" s="76">
        <v>12.004214228655361</v>
      </c>
      <c r="C18" s="76">
        <v>14.284272897604346</v>
      </c>
      <c r="D18" s="76">
        <v>11.752131243976732</v>
      </c>
      <c r="E18" s="76">
        <v>6.2669483006731603</v>
      </c>
      <c r="F18" s="76">
        <v>6.5179638650146465</v>
      </c>
      <c r="G18" s="76">
        <v>6.2933253964053764</v>
      </c>
      <c r="H18" s="76">
        <v>6.7893412950225152</v>
      </c>
      <c r="I18" s="76">
        <v>7.3383600337475485</v>
      </c>
      <c r="J18" s="76">
        <v>6.3504066059564028</v>
      </c>
      <c r="K18" s="76">
        <v>5.089936841807825</v>
      </c>
      <c r="L18" s="76">
        <v>6.7266727282011001</v>
      </c>
      <c r="M18" s="76">
        <v>5.0453861905694577</v>
      </c>
      <c r="N18" s="76">
        <v>5.143424524999773</v>
      </c>
      <c r="O18" s="76">
        <v>5.6051126192760776</v>
      </c>
      <c r="P18" s="76">
        <v>5.7190246797443116</v>
      </c>
      <c r="Q18" s="76">
        <v>6.4049872589062424</v>
      </c>
    </row>
    <row r="19" spans="1:17" x14ac:dyDescent="0.25">
      <c r="A19" s="34" t="s">
        <v>78</v>
      </c>
      <c r="B19" s="76">
        <v>23.302150664870013</v>
      </c>
      <c r="C19" s="76">
        <v>24.703755780577868</v>
      </c>
      <c r="D19" s="76">
        <v>24.285270956998666</v>
      </c>
      <c r="E19" s="76">
        <v>19.307550968243</v>
      </c>
      <c r="F19" s="76">
        <v>20.215557166380279</v>
      </c>
      <c r="G19" s="76">
        <v>23.385436588377392</v>
      </c>
      <c r="H19" s="76">
        <v>22.036766713035394</v>
      </c>
      <c r="I19" s="76">
        <v>21.773306213233823</v>
      </c>
      <c r="J19" s="76">
        <v>24.510164757207267</v>
      </c>
      <c r="K19" s="76">
        <v>23.374167508795857</v>
      </c>
      <c r="L19" s="76">
        <v>25.827079251465058</v>
      </c>
      <c r="M19" s="76">
        <v>22.723724880985252</v>
      </c>
      <c r="N19" s="76">
        <v>23.008788539782099</v>
      </c>
      <c r="O19" s="76">
        <v>20.519972056681205</v>
      </c>
      <c r="P19" s="76">
        <v>21.875311149095886</v>
      </c>
      <c r="Q19" s="76">
        <v>26.13879092634097</v>
      </c>
    </row>
    <row r="20" spans="1:17" x14ac:dyDescent="0.25">
      <c r="A20" s="34" t="s">
        <v>84</v>
      </c>
      <c r="B20" s="76">
        <v>0.5525793958689722</v>
      </c>
      <c r="C20" s="76">
        <v>0.32696599357338263</v>
      </c>
      <c r="D20" s="76">
        <v>0.60761983174394474</v>
      </c>
      <c r="E20" s="76">
        <v>0.15710738163857593</v>
      </c>
      <c r="F20" s="76">
        <v>0.20215653513804194</v>
      </c>
      <c r="G20" s="76">
        <v>0.13291334446756745</v>
      </c>
      <c r="H20" s="76">
        <v>0.16979703470234789</v>
      </c>
      <c r="I20" s="76">
        <v>0.61314272326778552</v>
      </c>
      <c r="J20" s="76">
        <v>0.51703149769523737</v>
      </c>
      <c r="K20" s="76">
        <v>0.67676983793250733</v>
      </c>
      <c r="L20" s="76">
        <v>0.85866893473422301</v>
      </c>
      <c r="M20" s="76">
        <v>0.61410824504577732</v>
      </c>
      <c r="N20" s="76">
        <v>0.34833021294267624</v>
      </c>
      <c r="O20" s="76">
        <v>0.19266232679106035</v>
      </c>
      <c r="P20" s="76">
        <v>0.27178796531181226</v>
      </c>
      <c r="Q20" s="76">
        <v>0</v>
      </c>
    </row>
    <row r="21" spans="1:17" x14ac:dyDescent="0.25">
      <c r="A21" s="34" t="s">
        <v>79</v>
      </c>
      <c r="B21" s="76">
        <v>189.74669972766759</v>
      </c>
      <c r="C21" s="76">
        <v>193.36381727276009</v>
      </c>
      <c r="D21" s="76">
        <v>188.3199881407977</v>
      </c>
      <c r="E21" s="76">
        <v>211.96161015729837</v>
      </c>
      <c r="F21" s="76">
        <v>209.41909836109465</v>
      </c>
      <c r="G21" s="76">
        <v>195.81315279622615</v>
      </c>
      <c r="H21" s="76">
        <v>187.27530359375436</v>
      </c>
      <c r="I21" s="76">
        <v>188.97196216856798</v>
      </c>
      <c r="J21" s="76">
        <v>162.63263732407023</v>
      </c>
      <c r="K21" s="76">
        <v>137.31905553435445</v>
      </c>
      <c r="L21" s="76">
        <v>147.22174306831189</v>
      </c>
      <c r="M21" s="76">
        <v>154.60330729972793</v>
      </c>
      <c r="N21" s="76">
        <v>160.34385105658188</v>
      </c>
      <c r="O21" s="76">
        <v>174.55775928339156</v>
      </c>
      <c r="P21" s="76">
        <v>171.78652020846295</v>
      </c>
      <c r="Q21" s="76">
        <v>175.73316621463653</v>
      </c>
    </row>
    <row r="22" spans="1:17" x14ac:dyDescent="0.25">
      <c r="A22" s="32" t="s">
        <v>230</v>
      </c>
      <c r="B22" s="77">
        <v>126.98470334055733</v>
      </c>
      <c r="C22" s="77">
        <v>129.9055926740308</v>
      </c>
      <c r="D22" s="77">
        <v>125.70220693219358</v>
      </c>
      <c r="E22" s="77">
        <v>133.03620081944754</v>
      </c>
      <c r="F22" s="77">
        <v>137.64785919496606</v>
      </c>
      <c r="G22" s="77">
        <v>132.09690306105887</v>
      </c>
      <c r="H22" s="77">
        <v>128.69739798453307</v>
      </c>
      <c r="I22" s="77">
        <v>130.32626815571163</v>
      </c>
      <c r="J22" s="77">
        <v>118.89280463772818</v>
      </c>
      <c r="K22" s="77">
        <v>103.30643146819001</v>
      </c>
      <c r="L22" s="77">
        <v>114.950087010076</v>
      </c>
      <c r="M22" s="77">
        <v>113.25007555859689</v>
      </c>
      <c r="N22" s="77">
        <v>116.28656494442589</v>
      </c>
      <c r="O22" s="77">
        <v>121.80331385965312</v>
      </c>
      <c r="P22" s="77">
        <v>117.22454282080328</v>
      </c>
      <c r="Q22" s="77">
        <v>123.8990277556934</v>
      </c>
    </row>
    <row r="23" spans="1:17" x14ac:dyDescent="0.25">
      <c r="A23" s="28" t="s">
        <v>231</v>
      </c>
      <c r="B23" s="29">
        <v>215.97312626615971</v>
      </c>
      <c r="C23" s="29">
        <v>221.4222959967604</v>
      </c>
      <c r="D23" s="29">
        <v>214.47016118308153</v>
      </c>
      <c r="E23" s="29">
        <v>228.28906111937715</v>
      </c>
      <c r="F23" s="29">
        <v>232.31452047636833</v>
      </c>
      <c r="G23" s="29">
        <v>226.22653533966087</v>
      </c>
      <c r="H23" s="29">
        <v>222.63526263730111</v>
      </c>
      <c r="I23" s="29">
        <v>224.49554787650118</v>
      </c>
      <c r="J23" s="29">
        <v>207.26738730164752</v>
      </c>
      <c r="K23" s="29">
        <v>178.75228418667967</v>
      </c>
      <c r="L23" s="29">
        <v>200.32331030249713</v>
      </c>
      <c r="M23" s="29">
        <v>202.40784481207453</v>
      </c>
      <c r="N23" s="29">
        <v>207.0133837785404</v>
      </c>
      <c r="O23" s="29">
        <v>216.51484058944826</v>
      </c>
      <c r="P23" s="29">
        <v>212.68015146899168</v>
      </c>
      <c r="Q23" s="29">
        <v>222.21295475895238</v>
      </c>
    </row>
    <row r="24" spans="1:17" x14ac:dyDescent="0.25">
      <c r="A24" s="32" t="s">
        <v>232</v>
      </c>
      <c r="B24" s="33">
        <v>141.27418985794955</v>
      </c>
      <c r="C24" s="33">
        <v>145.00559378968777</v>
      </c>
      <c r="D24" s="33">
        <v>140.33626862041297</v>
      </c>
      <c r="E24" s="33">
        <v>150.38619483650012</v>
      </c>
      <c r="F24" s="33">
        <v>150.90607814499586</v>
      </c>
      <c r="G24" s="33">
        <v>145.71220570425822</v>
      </c>
      <c r="H24" s="33">
        <v>142.81289790597259</v>
      </c>
      <c r="I24" s="33">
        <v>144.13927714516714</v>
      </c>
      <c r="J24" s="33">
        <v>132.57606511701474</v>
      </c>
      <c r="K24" s="33">
        <v>114.25833946840564</v>
      </c>
      <c r="L24" s="33">
        <v>127.02544190008149</v>
      </c>
      <c r="M24" s="33">
        <v>130.13800231917918</v>
      </c>
      <c r="N24" s="33">
        <v>133.97527969278536</v>
      </c>
      <c r="O24" s="33">
        <v>140.42221841036604</v>
      </c>
      <c r="P24" s="33">
        <v>137.81802492440261</v>
      </c>
      <c r="Q24" s="33">
        <v>143.51104053814541</v>
      </c>
    </row>
    <row r="25" spans="1:17" x14ac:dyDescent="0.25">
      <c r="A25" s="32" t="s">
        <v>233</v>
      </c>
      <c r="B25" s="33">
        <v>74.69893640821013</v>
      </c>
      <c r="C25" s="33">
        <v>76.416702207072632</v>
      </c>
      <c r="D25" s="33">
        <v>74.133892562668535</v>
      </c>
      <c r="E25" s="33">
        <v>77.902866282877028</v>
      </c>
      <c r="F25" s="33">
        <v>81.40844233137247</v>
      </c>
      <c r="G25" s="33">
        <v>80.514329635402689</v>
      </c>
      <c r="H25" s="33">
        <v>79.822364731328577</v>
      </c>
      <c r="I25" s="33">
        <v>80.356270731334064</v>
      </c>
      <c r="J25" s="33">
        <v>74.69132218463281</v>
      </c>
      <c r="K25" s="33">
        <v>64.493944718274037</v>
      </c>
      <c r="L25" s="33">
        <v>73.297868402415631</v>
      </c>
      <c r="M25" s="33">
        <v>72.269842492895364</v>
      </c>
      <c r="N25" s="33">
        <v>73.03810408575508</v>
      </c>
      <c r="O25" s="33">
        <v>76.092622179082269</v>
      </c>
      <c r="P25" s="33">
        <v>74.862126544589046</v>
      </c>
      <c r="Q25" s="33">
        <v>78.701914220807026</v>
      </c>
    </row>
    <row r="26" spans="1:17" x14ac:dyDescent="0.25">
      <c r="A26" s="28" t="s">
        <v>234</v>
      </c>
      <c r="B26" s="29">
        <v>1131.0883601553664</v>
      </c>
      <c r="C26" s="29">
        <v>1162.5446401568217</v>
      </c>
      <c r="D26" s="29">
        <v>1125.4253054051708</v>
      </c>
      <c r="E26" s="29">
        <v>1197.4724420885912</v>
      </c>
      <c r="F26" s="29">
        <v>1208.3013926482681</v>
      </c>
      <c r="G26" s="29">
        <v>1162.903066746057</v>
      </c>
      <c r="H26" s="29">
        <v>1135.5167797293243</v>
      </c>
      <c r="I26" s="29">
        <v>1148.656587765377</v>
      </c>
      <c r="J26" s="29">
        <v>1050.3489094212325</v>
      </c>
      <c r="K26" s="29">
        <v>907.1888440988572</v>
      </c>
      <c r="L26" s="29">
        <v>1005.7976351035475</v>
      </c>
      <c r="M26" s="29">
        <v>1014.4760820631545</v>
      </c>
      <c r="N26" s="29">
        <v>1042.3047380496039</v>
      </c>
      <c r="O26" s="29">
        <v>1095.182592328486</v>
      </c>
      <c r="P26" s="29">
        <v>1078.7743643321321</v>
      </c>
      <c r="Q26" s="29">
        <v>1132.4558296058233</v>
      </c>
    </row>
    <row r="27" spans="1:17" x14ac:dyDescent="0.25">
      <c r="A27" s="32" t="s">
        <v>235</v>
      </c>
      <c r="B27" s="77">
        <v>714.19785521888309</v>
      </c>
      <c r="C27" s="77">
        <v>733.20804285377358</v>
      </c>
      <c r="D27" s="77">
        <v>709.23475792555905</v>
      </c>
      <c r="E27" s="77">
        <v>756.00195398726419</v>
      </c>
      <c r="F27" s="77">
        <v>753.16172710278192</v>
      </c>
      <c r="G27" s="77">
        <v>723.17591193118096</v>
      </c>
      <c r="H27" s="77">
        <v>701.37552455746072</v>
      </c>
      <c r="I27" s="77">
        <v>708.20532226699652</v>
      </c>
      <c r="J27" s="77">
        <v>638.53016126276134</v>
      </c>
      <c r="K27" s="77">
        <v>550.80158749512384</v>
      </c>
      <c r="L27" s="77">
        <v>603.95992926665156</v>
      </c>
      <c r="M27" s="77">
        <v>615.24852401155397</v>
      </c>
      <c r="N27" s="77">
        <v>625.63321983964681</v>
      </c>
      <c r="O27" s="77">
        <v>654.26144335742185</v>
      </c>
      <c r="P27" s="77">
        <v>620.61462623900331</v>
      </c>
      <c r="Q27" s="77">
        <v>643.71085839897637</v>
      </c>
    </row>
    <row r="28" spans="1:17" x14ac:dyDescent="0.25">
      <c r="A28" s="34" t="s">
        <v>83</v>
      </c>
      <c r="B28" s="76">
        <v>24.61456394464561</v>
      </c>
      <c r="C28" s="76">
        <v>17.890508115104705</v>
      </c>
      <c r="D28" s="76">
        <v>14.000154832342483</v>
      </c>
      <c r="E28" s="76">
        <v>13.354286325865731</v>
      </c>
      <c r="F28" s="76">
        <v>9.7247301448026278</v>
      </c>
      <c r="G28" s="76">
        <v>6.8443086793337518</v>
      </c>
      <c r="H28" s="76">
        <v>7.8449878970111611</v>
      </c>
      <c r="I28" s="76">
        <v>7.9981887194384944</v>
      </c>
      <c r="J28" s="76">
        <v>7.4320028799636324</v>
      </c>
      <c r="K28" s="76">
        <v>5.824457704393418</v>
      </c>
      <c r="L28" s="76">
        <v>4.2797835691161534</v>
      </c>
      <c r="M28" s="76">
        <v>5.6360743105933464</v>
      </c>
      <c r="N28" s="76">
        <v>5.7529479113489588</v>
      </c>
      <c r="O28" s="76">
        <v>5.232698682672428</v>
      </c>
      <c r="P28" s="76">
        <v>5.5045603467482973</v>
      </c>
      <c r="Q28" s="76">
        <v>3.7386405148153288</v>
      </c>
    </row>
    <row r="29" spans="1:17" x14ac:dyDescent="0.25">
      <c r="A29" s="34" t="s">
        <v>90</v>
      </c>
      <c r="B29" s="76">
        <v>46.082197546701991</v>
      </c>
      <c r="C29" s="76">
        <v>53.222102804391234</v>
      </c>
      <c r="D29" s="76">
        <v>44.467073475192926</v>
      </c>
      <c r="E29" s="76">
        <v>21.915966304760026</v>
      </c>
      <c r="F29" s="76">
        <v>22.853190681819246</v>
      </c>
      <c r="G29" s="76">
        <v>22.227193515880352</v>
      </c>
      <c r="H29" s="76">
        <v>24.20523951343435</v>
      </c>
      <c r="I29" s="76">
        <v>24.485663484030415</v>
      </c>
      <c r="J29" s="76">
        <v>20.975338859721191</v>
      </c>
      <c r="K29" s="76">
        <v>15.985033059535446</v>
      </c>
      <c r="L29" s="76">
        <v>21.147892693624886</v>
      </c>
      <c r="M29" s="76">
        <v>17.826706008596719</v>
      </c>
      <c r="N29" s="76">
        <v>17.676124736507106</v>
      </c>
      <c r="O29" s="76">
        <v>18.974304791602183</v>
      </c>
      <c r="P29" s="76">
        <v>16.699830667619636</v>
      </c>
      <c r="Q29" s="76">
        <v>17.849498362528326</v>
      </c>
    </row>
    <row r="30" spans="1:17" x14ac:dyDescent="0.25">
      <c r="A30" s="34" t="s">
        <v>78</v>
      </c>
      <c r="B30" s="76">
        <v>67.217727106222924</v>
      </c>
      <c r="C30" s="76">
        <v>71.343013220384847</v>
      </c>
      <c r="D30" s="76">
        <v>69.782401699278211</v>
      </c>
      <c r="E30" s="76">
        <v>56.424561602505783</v>
      </c>
      <c r="F30" s="76">
        <v>58.366554561370748</v>
      </c>
      <c r="G30" s="76">
        <v>67.502231130016966</v>
      </c>
      <c r="H30" s="76">
        <v>67.66538575474388</v>
      </c>
      <c r="I30" s="76">
        <v>62.750841742119171</v>
      </c>
      <c r="J30" s="76">
        <v>65.966479313143282</v>
      </c>
      <c r="K30" s="76">
        <v>63.081939685484002</v>
      </c>
      <c r="L30" s="76">
        <v>72.101315556969013</v>
      </c>
      <c r="M30" s="76">
        <v>61.802316464286733</v>
      </c>
      <c r="N30" s="76">
        <v>61.700732330674143</v>
      </c>
      <c r="O30" s="76">
        <v>53.787232919880054</v>
      </c>
      <c r="P30" s="76">
        <v>52.986712885370636</v>
      </c>
      <c r="Q30" s="76">
        <v>60.435340224922584</v>
      </c>
    </row>
    <row r="31" spans="1:17" x14ac:dyDescent="0.25">
      <c r="A31" s="34" t="s">
        <v>84</v>
      </c>
      <c r="B31" s="76">
        <v>1.4401010204085973</v>
      </c>
      <c r="C31" s="76">
        <v>1.2367742916916891</v>
      </c>
      <c r="D31" s="76">
        <v>1.3177641421753201</v>
      </c>
      <c r="E31" s="76">
        <v>0.5612552287478294</v>
      </c>
      <c r="F31" s="76">
        <v>0.60270959637402755</v>
      </c>
      <c r="G31" s="76">
        <v>0.46943150933001637</v>
      </c>
      <c r="H31" s="76">
        <v>0.58370773828422673</v>
      </c>
      <c r="I31" s="76">
        <v>1.2048704876436822</v>
      </c>
      <c r="J31" s="76">
        <v>0.80155502272827606</v>
      </c>
      <c r="K31" s="76">
        <v>1.649223058392181</v>
      </c>
      <c r="L31" s="76">
        <v>0.67503031490612142</v>
      </c>
      <c r="M31" s="76">
        <v>0.83820510046671637</v>
      </c>
      <c r="N31" s="76">
        <v>0.48223435594711467</v>
      </c>
      <c r="O31" s="76">
        <v>0.27106504227047834</v>
      </c>
      <c r="P31" s="76">
        <v>0.76435940237124644</v>
      </c>
      <c r="Q31" s="76">
        <v>0</v>
      </c>
    </row>
    <row r="32" spans="1:17" x14ac:dyDescent="0.25">
      <c r="A32" s="34" t="s">
        <v>79</v>
      </c>
      <c r="B32" s="76">
        <v>574.84326560090381</v>
      </c>
      <c r="C32" s="76">
        <v>589.51564442220138</v>
      </c>
      <c r="D32" s="76">
        <v>579.66736377657003</v>
      </c>
      <c r="E32" s="76">
        <v>663.74588452538489</v>
      </c>
      <c r="F32" s="76">
        <v>661.61454211841522</v>
      </c>
      <c r="G32" s="76">
        <v>626.13274709661982</v>
      </c>
      <c r="H32" s="76">
        <v>601.07620365398725</v>
      </c>
      <c r="I32" s="76">
        <v>611.76575783376484</v>
      </c>
      <c r="J32" s="76">
        <v>543.35478518720493</v>
      </c>
      <c r="K32" s="76">
        <v>464.26093398731882</v>
      </c>
      <c r="L32" s="76">
        <v>505.75590713203525</v>
      </c>
      <c r="M32" s="76">
        <v>529.1452221276104</v>
      </c>
      <c r="N32" s="76">
        <v>540.0211805051697</v>
      </c>
      <c r="O32" s="76">
        <v>575.99614192099659</v>
      </c>
      <c r="P32" s="76">
        <v>544.65916293689361</v>
      </c>
      <c r="Q32" s="76">
        <v>561.68737929671022</v>
      </c>
    </row>
    <row r="33" spans="1:17" x14ac:dyDescent="0.25">
      <c r="A33" s="32" t="s">
        <v>236</v>
      </c>
      <c r="B33" s="77">
        <v>416.89050493648347</v>
      </c>
      <c r="C33" s="77">
        <v>429.33659730304799</v>
      </c>
      <c r="D33" s="77">
        <v>416.19054747961206</v>
      </c>
      <c r="E33" s="77">
        <v>441.47048810132691</v>
      </c>
      <c r="F33" s="77">
        <v>455.13966554548608</v>
      </c>
      <c r="G33" s="77">
        <v>439.72715481487614</v>
      </c>
      <c r="H33" s="77">
        <v>434.14125517186352</v>
      </c>
      <c r="I33" s="77">
        <v>440.45126549838051</v>
      </c>
      <c r="J33" s="77">
        <v>411.81874815847095</v>
      </c>
      <c r="K33" s="77">
        <v>356.38725660373348</v>
      </c>
      <c r="L33" s="77">
        <v>401.83770583689574</v>
      </c>
      <c r="M33" s="77">
        <v>399.22755805160023</v>
      </c>
      <c r="N33" s="77">
        <v>416.67151820995736</v>
      </c>
      <c r="O33" s="77">
        <v>440.92114897106416</v>
      </c>
      <c r="P33" s="77">
        <v>458.15973809312868</v>
      </c>
      <c r="Q33" s="77">
        <v>488.74497120684669</v>
      </c>
    </row>
    <row r="34" spans="1:17" x14ac:dyDescent="0.25">
      <c r="A34" s="28" t="s">
        <v>237</v>
      </c>
      <c r="B34" s="29">
        <v>1167.475650650832</v>
      </c>
      <c r="C34" s="29">
        <v>1301.9339590797117</v>
      </c>
      <c r="D34" s="29">
        <v>1203.7496941808013</v>
      </c>
      <c r="E34" s="29">
        <v>1480.2513270922063</v>
      </c>
      <c r="F34" s="29">
        <v>1490.6660881870509</v>
      </c>
      <c r="G34" s="29">
        <v>1294.8242034526816</v>
      </c>
      <c r="H34" s="29">
        <v>1216.8083057290144</v>
      </c>
      <c r="I34" s="29">
        <v>1153.2758982058936</v>
      </c>
      <c r="J34" s="29">
        <v>859.18494565772846</v>
      </c>
      <c r="K34" s="29">
        <v>774.63700821899681</v>
      </c>
      <c r="L34" s="29">
        <v>971.43937256976415</v>
      </c>
      <c r="M34" s="29">
        <v>837.55666822655519</v>
      </c>
      <c r="N34" s="29">
        <v>934.35130911195154</v>
      </c>
      <c r="O34" s="29">
        <v>1067.6571134186145</v>
      </c>
      <c r="P34" s="29">
        <v>837.04638644729152</v>
      </c>
      <c r="Q34" s="29">
        <v>897.33104742271541</v>
      </c>
    </row>
    <row r="35" spans="1:17" x14ac:dyDescent="0.25">
      <c r="A35" s="61" t="s">
        <v>83</v>
      </c>
      <c r="B35" s="36">
        <v>112.97534568845116</v>
      </c>
      <c r="C35" s="36">
        <v>103.83410008506708</v>
      </c>
      <c r="D35" s="36">
        <v>94.452317854748642</v>
      </c>
      <c r="E35" s="36">
        <v>88.901845065559513</v>
      </c>
      <c r="F35" s="36">
        <v>64.849947045773092</v>
      </c>
      <c r="G35" s="36">
        <v>54.682673243504567</v>
      </c>
      <c r="H35" s="36">
        <v>53.964847777713359</v>
      </c>
      <c r="I35" s="36">
        <v>51.514194107901965</v>
      </c>
      <c r="J35" s="36">
        <v>44.166354287823161</v>
      </c>
      <c r="K35" s="36">
        <v>32.118613726896584</v>
      </c>
      <c r="L35" s="36">
        <v>42.929958549229134</v>
      </c>
      <c r="M35" s="36">
        <v>39.541190231896763</v>
      </c>
      <c r="N35" s="36">
        <v>35.609079455280835</v>
      </c>
      <c r="O35" s="36">
        <v>35.723899618399557</v>
      </c>
      <c r="P35" s="36">
        <v>36.19198389505128</v>
      </c>
      <c r="Q35" s="36">
        <v>32.460147765623596</v>
      </c>
    </row>
    <row r="36" spans="1:17" x14ac:dyDescent="0.25">
      <c r="A36" s="61" t="s">
        <v>95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</row>
    <row r="37" spans="1:17" x14ac:dyDescent="0.25">
      <c r="A37" s="61" t="s">
        <v>90</v>
      </c>
      <c r="B37" s="36">
        <v>0.3221046792160987</v>
      </c>
      <c r="C37" s="36">
        <v>0.23777122015505134</v>
      </c>
      <c r="D37" s="36">
        <v>0.31762224606523864</v>
      </c>
      <c r="E37" s="36">
        <v>0.42574143933914393</v>
      </c>
      <c r="F37" s="36">
        <v>0.48846342690569255</v>
      </c>
      <c r="G37" s="36">
        <v>1.025925741044599</v>
      </c>
      <c r="H37" s="36">
        <v>2.0722439323276944</v>
      </c>
      <c r="I37" s="36">
        <v>3.4950010093827233E-14</v>
      </c>
      <c r="J37" s="36">
        <v>2.4193407205603319</v>
      </c>
      <c r="K37" s="36">
        <v>2.1556851279218387E-16</v>
      </c>
      <c r="L37" s="36">
        <v>4.9365106777643541E-15</v>
      </c>
      <c r="M37" s="36">
        <v>0</v>
      </c>
      <c r="N37" s="36">
        <v>9.3492239441267761E-15</v>
      </c>
      <c r="O37" s="36">
        <v>1.7477128277405034E-15</v>
      </c>
      <c r="P37" s="36">
        <v>2.6565821234614361E-16</v>
      </c>
      <c r="Q37" s="36">
        <v>0.65044002292662761</v>
      </c>
    </row>
    <row r="38" spans="1:17" x14ac:dyDescent="0.25">
      <c r="A38" s="61" t="s">
        <v>78</v>
      </c>
      <c r="B38" s="36">
        <v>85.529951560044182</v>
      </c>
      <c r="C38" s="36">
        <v>103.99743182318798</v>
      </c>
      <c r="D38" s="36">
        <v>92.815592740762156</v>
      </c>
      <c r="E38" s="36">
        <v>79.241225270386266</v>
      </c>
      <c r="F38" s="36">
        <v>81.622707258176987</v>
      </c>
      <c r="G38" s="36">
        <v>76.467492913955908</v>
      </c>
      <c r="H38" s="36">
        <v>57.302141964426909</v>
      </c>
      <c r="I38" s="36">
        <v>56.926223355730194</v>
      </c>
      <c r="J38" s="36">
        <v>29.958160992453475</v>
      </c>
      <c r="K38" s="36">
        <v>21.783411500048139</v>
      </c>
      <c r="L38" s="36">
        <v>28.601229728122757</v>
      </c>
      <c r="M38" s="36">
        <v>27.876011288532009</v>
      </c>
      <c r="N38" s="36">
        <v>28.569027589537811</v>
      </c>
      <c r="O38" s="36">
        <v>32.942107060757195</v>
      </c>
      <c r="P38" s="36">
        <v>30.34197165504748</v>
      </c>
      <c r="Q38" s="36">
        <v>47.200640350103477</v>
      </c>
    </row>
    <row r="39" spans="1:17" x14ac:dyDescent="0.25">
      <c r="A39" s="61" t="s">
        <v>84</v>
      </c>
      <c r="B39" s="36">
        <v>99.276764265529479</v>
      </c>
      <c r="C39" s="36">
        <v>112.32029350148444</v>
      </c>
      <c r="D39" s="36">
        <v>99.577522157975309</v>
      </c>
      <c r="E39" s="36">
        <v>100.5210575185063</v>
      </c>
      <c r="F39" s="36">
        <v>76.502909760382579</v>
      </c>
      <c r="G39" s="36">
        <v>61.781187374756186</v>
      </c>
      <c r="H39" s="36">
        <v>81.677494509960212</v>
      </c>
      <c r="I39" s="36">
        <v>60.201228522628625</v>
      </c>
      <c r="J39" s="36">
        <v>49.532609943367937</v>
      </c>
      <c r="K39" s="36">
        <v>39.700701253756421</v>
      </c>
      <c r="L39" s="36">
        <v>30.416812649531494</v>
      </c>
      <c r="M39" s="36">
        <v>29.233446390901843</v>
      </c>
      <c r="N39" s="36">
        <v>15.151113968971924</v>
      </c>
      <c r="O39" s="36">
        <v>6.715974978904951</v>
      </c>
      <c r="P39" s="36">
        <v>5.5701167336846318</v>
      </c>
      <c r="Q39" s="36">
        <v>5.4229226184172967</v>
      </c>
    </row>
    <row r="40" spans="1:17" x14ac:dyDescent="0.25">
      <c r="A40" s="61" t="s">
        <v>96</v>
      </c>
      <c r="B40" s="36">
        <v>19.627202056425013</v>
      </c>
      <c r="C40" s="36">
        <v>18.39396098430143</v>
      </c>
      <c r="D40" s="36">
        <v>18.855322170979466</v>
      </c>
      <c r="E40" s="36">
        <v>20.581887497684651</v>
      </c>
      <c r="F40" s="36">
        <v>20.889853787430535</v>
      </c>
      <c r="G40" s="36">
        <v>21.158255762514404</v>
      </c>
      <c r="H40" s="36">
        <v>23.340968677071086</v>
      </c>
      <c r="I40" s="36">
        <v>2.6805195926510477</v>
      </c>
      <c r="J40" s="36">
        <v>0.53784089463368245</v>
      </c>
      <c r="K40" s="36">
        <v>2.369772757767699</v>
      </c>
      <c r="L40" s="36">
        <v>2.1744958160497445</v>
      </c>
      <c r="M40" s="36">
        <v>2.7107514971273066</v>
      </c>
      <c r="N40" s="36">
        <v>2.0194674980656511</v>
      </c>
      <c r="O40" s="36">
        <v>17.040010455484321</v>
      </c>
      <c r="P40" s="36">
        <v>18.121125184865242</v>
      </c>
      <c r="Q40" s="36">
        <v>17.482545484417003</v>
      </c>
    </row>
    <row r="41" spans="1:17" x14ac:dyDescent="0.25">
      <c r="A41" s="61" t="s">
        <v>79</v>
      </c>
      <c r="B41" s="36">
        <v>653.08203612936938</v>
      </c>
      <c r="C41" s="36">
        <v>754.51882500575482</v>
      </c>
      <c r="D41" s="36">
        <v>696.19583887194199</v>
      </c>
      <c r="E41" s="36">
        <v>722.64448488354878</v>
      </c>
      <c r="F41" s="36">
        <v>693.1883745707886</v>
      </c>
      <c r="G41" s="36">
        <v>544.76967937925087</v>
      </c>
      <c r="H41" s="36">
        <v>512.87652029025344</v>
      </c>
      <c r="I41" s="36">
        <v>520.54699179451404</v>
      </c>
      <c r="J41" s="36">
        <v>275.30799725418075</v>
      </c>
      <c r="K41" s="36">
        <v>251.52828477927471</v>
      </c>
      <c r="L41" s="36">
        <v>327.7004237553902</v>
      </c>
      <c r="M41" s="36">
        <v>268.2779974448618</v>
      </c>
      <c r="N41" s="36">
        <v>292.65492139324544</v>
      </c>
      <c r="O41" s="36">
        <v>426.85735846386194</v>
      </c>
      <c r="P41" s="36">
        <v>246.96529924011094</v>
      </c>
      <c r="Q41" s="36">
        <v>310.58015803377901</v>
      </c>
    </row>
    <row r="42" spans="1:17" x14ac:dyDescent="0.25">
      <c r="A42" s="61" t="s">
        <v>85</v>
      </c>
      <c r="B42" s="36">
        <v>7.2589317232122417</v>
      </c>
      <c r="C42" s="36">
        <v>6.5130380158505945</v>
      </c>
      <c r="D42" s="36">
        <v>6.1231713557788066</v>
      </c>
      <c r="E42" s="36">
        <v>0</v>
      </c>
      <c r="F42" s="36">
        <v>2.4818155226163263E-2</v>
      </c>
      <c r="G42" s="36">
        <v>0</v>
      </c>
      <c r="H42" s="36">
        <v>5.8724009776043546</v>
      </c>
      <c r="I42" s="36">
        <v>5.3402939825251634</v>
      </c>
      <c r="J42" s="36">
        <v>5.5344288365576704</v>
      </c>
      <c r="K42" s="36">
        <v>4.8348046820553732</v>
      </c>
      <c r="L42" s="36">
        <v>5.204401337925141</v>
      </c>
      <c r="M42" s="36">
        <v>24.315819095668584</v>
      </c>
      <c r="N42" s="36">
        <v>24.005045204486546</v>
      </c>
      <c r="O42" s="36">
        <v>20.841655397924242</v>
      </c>
      <c r="P42" s="36">
        <v>24.626182373096583</v>
      </c>
      <c r="Q42" s="36">
        <v>28.143817251723142</v>
      </c>
    </row>
    <row r="43" spans="1:17" x14ac:dyDescent="0.25">
      <c r="A43" s="61" t="s">
        <v>97</v>
      </c>
      <c r="B43" s="36">
        <v>0.42137760673054808</v>
      </c>
      <c r="C43" s="36">
        <v>0.52884293868878729</v>
      </c>
      <c r="D43" s="36">
        <v>0.68086435623770025</v>
      </c>
      <c r="E43" s="36">
        <v>1.9088521125605964</v>
      </c>
      <c r="F43" s="36">
        <v>2.8193312506829828</v>
      </c>
      <c r="G43" s="36">
        <v>3.5410870625066719</v>
      </c>
      <c r="H43" s="36">
        <v>4.875614992314631</v>
      </c>
      <c r="I43" s="36">
        <v>3.6964214158705779</v>
      </c>
      <c r="J43" s="36">
        <v>3.9513878786592831</v>
      </c>
      <c r="K43" s="36">
        <v>3.3582559400688097</v>
      </c>
      <c r="L43" s="36">
        <v>7.3757362484403419</v>
      </c>
      <c r="M43" s="36">
        <v>5.9312158802860262</v>
      </c>
      <c r="N43" s="36">
        <v>8.235595651098869</v>
      </c>
      <c r="O43" s="36">
        <v>7.1693676992898645</v>
      </c>
      <c r="P43" s="36">
        <v>8.6058216159960548</v>
      </c>
      <c r="Q43" s="36">
        <v>9.7952169279898271</v>
      </c>
    </row>
    <row r="44" spans="1:17" x14ac:dyDescent="0.25">
      <c r="A44" s="61" t="s">
        <v>98</v>
      </c>
      <c r="B44" s="36">
        <v>188.98193694185395</v>
      </c>
      <c r="C44" s="36">
        <v>201.5896955052215</v>
      </c>
      <c r="D44" s="36">
        <v>194.73144242631199</v>
      </c>
      <c r="E44" s="36">
        <v>466.02623330462131</v>
      </c>
      <c r="F44" s="36">
        <v>550.27968293168431</v>
      </c>
      <c r="G44" s="36">
        <v>531.39790197514878</v>
      </c>
      <c r="H44" s="36">
        <v>474.82607260734255</v>
      </c>
      <c r="I44" s="36">
        <v>452.37002543407198</v>
      </c>
      <c r="J44" s="36">
        <v>447.77682484949236</v>
      </c>
      <c r="K44" s="36">
        <v>418.94316357912902</v>
      </c>
      <c r="L44" s="36">
        <v>527.03631448507531</v>
      </c>
      <c r="M44" s="36">
        <v>439.67023639728092</v>
      </c>
      <c r="N44" s="36">
        <v>528.10705835126453</v>
      </c>
      <c r="O44" s="36">
        <v>520.36673974399241</v>
      </c>
      <c r="P44" s="36">
        <v>466.62388574943935</v>
      </c>
      <c r="Q44" s="36">
        <v>445.59515896773541</v>
      </c>
    </row>
    <row r="45" spans="1:17" x14ac:dyDescent="0.25">
      <c r="A45" s="28" t="s">
        <v>238</v>
      </c>
      <c r="B45" s="29">
        <v>403.6215245661071</v>
      </c>
      <c r="C45" s="29">
        <v>416.06366777421357</v>
      </c>
      <c r="D45" s="29">
        <v>413.47963258891917</v>
      </c>
      <c r="E45" s="29">
        <v>437.49952778629762</v>
      </c>
      <c r="F45" s="29">
        <v>459.77379712478108</v>
      </c>
      <c r="G45" s="29">
        <v>444.09626320143457</v>
      </c>
      <c r="H45" s="29">
        <v>435.71482392008068</v>
      </c>
      <c r="I45" s="29">
        <v>443.47398982808465</v>
      </c>
      <c r="J45" s="29">
        <v>412.18976369189909</v>
      </c>
      <c r="K45" s="29">
        <v>356.47124301339858</v>
      </c>
      <c r="L45" s="29">
        <v>398.45012976199973</v>
      </c>
      <c r="M45" s="29">
        <v>403.61927397841578</v>
      </c>
      <c r="N45" s="29">
        <v>414.79390634716094</v>
      </c>
      <c r="O45" s="29">
        <v>432.15137113001771</v>
      </c>
      <c r="P45" s="29">
        <v>420.84812440588769</v>
      </c>
      <c r="Q45" s="29">
        <v>438.61153194560876</v>
      </c>
    </row>
    <row r="46" spans="1:17" x14ac:dyDescent="0.25">
      <c r="A46" s="57" t="s">
        <v>239</v>
      </c>
      <c r="B46" s="117">
        <v>478.82155661939674</v>
      </c>
      <c r="C46" s="117">
        <v>408.61895042909356</v>
      </c>
      <c r="D46" s="117">
        <v>434.72777885517036</v>
      </c>
      <c r="E46" s="117">
        <v>310.24078022156186</v>
      </c>
      <c r="F46" s="117">
        <v>319.48614151848773</v>
      </c>
      <c r="G46" s="117">
        <v>440.4581775056522</v>
      </c>
      <c r="H46" s="117">
        <v>492.87833949289268</v>
      </c>
      <c r="I46" s="117">
        <v>563.05799803004106</v>
      </c>
      <c r="J46" s="117">
        <v>679.24712628885959</v>
      </c>
      <c r="K46" s="117">
        <v>563.58633127783526</v>
      </c>
      <c r="L46" s="117">
        <v>539.6415324471634</v>
      </c>
      <c r="M46" s="117">
        <v>663.51860826255029</v>
      </c>
      <c r="N46" s="117">
        <v>624.05410896385149</v>
      </c>
      <c r="O46" s="117">
        <v>590.94593179309368</v>
      </c>
      <c r="P46" s="117">
        <v>765.21212731263677</v>
      </c>
      <c r="Q46" s="117">
        <v>781.81560410510644</v>
      </c>
    </row>
    <row r="48" spans="1:17" ht="12.75" x14ac:dyDescent="0.25">
      <c r="A48" s="14" t="s">
        <v>226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</row>
    <row r="50" spans="1:17" x14ac:dyDescent="0.25">
      <c r="A50" s="40" t="s">
        <v>55</v>
      </c>
      <c r="B50" s="41">
        <f t="shared" ref="B50:Q50" si="0">SUM(B$51:B$55,B$57:B$58,B$60:B$61,B$63:B$64,B$65:B$67)</f>
        <v>0.99999999999999978</v>
      </c>
      <c r="C50" s="41">
        <f t="shared" si="0"/>
        <v>0.99999999999999978</v>
      </c>
      <c r="D50" s="41">
        <f t="shared" si="0"/>
        <v>1</v>
      </c>
      <c r="E50" s="41">
        <f t="shared" si="0"/>
        <v>0.99999999999999978</v>
      </c>
      <c r="F50" s="41">
        <f t="shared" si="0"/>
        <v>1.0000000000000004</v>
      </c>
      <c r="G50" s="41">
        <f t="shared" si="0"/>
        <v>1</v>
      </c>
      <c r="H50" s="41">
        <f t="shared" si="0"/>
        <v>1</v>
      </c>
      <c r="I50" s="41">
        <f t="shared" si="0"/>
        <v>0.99999999999999978</v>
      </c>
      <c r="J50" s="41">
        <f t="shared" si="0"/>
        <v>1</v>
      </c>
      <c r="K50" s="41">
        <f t="shared" si="0"/>
        <v>1.0000000000000002</v>
      </c>
      <c r="L50" s="41">
        <f t="shared" si="0"/>
        <v>1</v>
      </c>
      <c r="M50" s="41">
        <f t="shared" si="0"/>
        <v>0.99999999999999978</v>
      </c>
      <c r="N50" s="41">
        <f t="shared" si="0"/>
        <v>1</v>
      </c>
      <c r="O50" s="41">
        <f t="shared" si="0"/>
        <v>1</v>
      </c>
      <c r="P50" s="41">
        <f t="shared" si="0"/>
        <v>0.99999999999999978</v>
      </c>
      <c r="Q50" s="41">
        <f t="shared" si="0"/>
        <v>0.99999999999999967</v>
      </c>
    </row>
    <row r="51" spans="1:17" x14ac:dyDescent="0.25">
      <c r="A51" s="20" t="s">
        <v>73</v>
      </c>
      <c r="B51" s="68">
        <f t="shared" ref="B51:Q51" si="1">IF(B$6=0,0,B$6/B$5)</f>
        <v>2.9083432611865436E-2</v>
      </c>
      <c r="C51" s="68">
        <f t="shared" si="1"/>
        <v>2.8879106442159731E-2</v>
      </c>
      <c r="D51" s="68">
        <f t="shared" si="1"/>
        <v>2.9030011406296203E-2</v>
      </c>
      <c r="E51" s="68">
        <f t="shared" si="1"/>
        <v>2.8542140017509952E-2</v>
      </c>
      <c r="F51" s="68">
        <f t="shared" si="1"/>
        <v>2.8898545889710241E-2</v>
      </c>
      <c r="G51" s="68">
        <f t="shared" si="1"/>
        <v>2.9512570285059526E-2</v>
      </c>
      <c r="H51" s="68">
        <f t="shared" si="1"/>
        <v>2.9655133026098426E-2</v>
      </c>
      <c r="I51" s="68">
        <f t="shared" si="1"/>
        <v>2.9374778042691965E-2</v>
      </c>
      <c r="J51" s="68">
        <f t="shared" si="1"/>
        <v>2.9704944184101696E-2</v>
      </c>
      <c r="K51" s="68">
        <f t="shared" si="1"/>
        <v>2.9732174914976438E-2</v>
      </c>
      <c r="L51" s="68">
        <f t="shared" si="1"/>
        <v>3.0210891862430429E-2</v>
      </c>
      <c r="M51" s="68">
        <f t="shared" si="1"/>
        <v>3.0021504362182087E-2</v>
      </c>
      <c r="N51" s="68">
        <f t="shared" si="1"/>
        <v>2.975130522553435E-2</v>
      </c>
      <c r="O51" s="68">
        <f t="shared" si="1"/>
        <v>2.9526886948643093E-2</v>
      </c>
      <c r="P51" s="68">
        <f t="shared" si="1"/>
        <v>2.9523253348651326E-2</v>
      </c>
      <c r="Q51" s="68">
        <f t="shared" si="1"/>
        <v>2.9578711319101635E-2</v>
      </c>
    </row>
    <row r="52" spans="1:17" x14ac:dyDescent="0.25">
      <c r="A52" s="22" t="s">
        <v>74</v>
      </c>
      <c r="B52" s="69">
        <f t="shared" ref="B52:Q52" si="2">IF(B$7=0,0,B$7/B$5)</f>
        <v>8.8960173846961265E-3</v>
      </c>
      <c r="C52" s="69">
        <f t="shared" si="2"/>
        <v>8.8405071708912066E-3</v>
      </c>
      <c r="D52" s="69">
        <f t="shared" si="2"/>
        <v>8.8968304963069587E-3</v>
      </c>
      <c r="E52" s="69">
        <f t="shared" si="2"/>
        <v>8.7595391459133268E-3</v>
      </c>
      <c r="F52" s="69">
        <f t="shared" si="2"/>
        <v>8.8319670967154703E-3</v>
      </c>
      <c r="G52" s="69">
        <f t="shared" si="2"/>
        <v>8.9747567189560774E-3</v>
      </c>
      <c r="H52" s="69">
        <f t="shared" si="2"/>
        <v>8.9562445781536069E-3</v>
      </c>
      <c r="I52" s="69">
        <f t="shared" si="2"/>
        <v>8.8955946171291444E-3</v>
      </c>
      <c r="J52" s="69">
        <f t="shared" si="2"/>
        <v>8.9303559640399547E-3</v>
      </c>
      <c r="K52" s="69">
        <f t="shared" si="2"/>
        <v>8.9304285266552479E-3</v>
      </c>
      <c r="L52" s="69">
        <f t="shared" si="2"/>
        <v>9.0191702169225771E-3</v>
      </c>
      <c r="M52" s="69">
        <f t="shared" si="2"/>
        <v>8.9924123700668487E-3</v>
      </c>
      <c r="N52" s="69">
        <f t="shared" si="2"/>
        <v>8.9390710454454996E-3</v>
      </c>
      <c r="O52" s="69">
        <f t="shared" si="2"/>
        <v>8.8937279396903227E-3</v>
      </c>
      <c r="P52" s="69">
        <f t="shared" si="2"/>
        <v>8.8949532796076553E-3</v>
      </c>
      <c r="Q52" s="69">
        <f t="shared" si="2"/>
        <v>8.893396006485815E-3</v>
      </c>
    </row>
    <row r="53" spans="1:17" x14ac:dyDescent="0.25">
      <c r="A53" s="22" t="s">
        <v>75</v>
      </c>
      <c r="B53" s="69">
        <f t="shared" ref="B53:Q53" si="3">IF(B$8=0,0,B$8/B$5)</f>
        <v>6.7543107707841082E-2</v>
      </c>
      <c r="C53" s="69">
        <f t="shared" si="3"/>
        <v>6.7125278103020714E-2</v>
      </c>
      <c r="D53" s="69">
        <f t="shared" si="3"/>
        <v>6.7513181643764783E-2</v>
      </c>
      <c r="E53" s="69">
        <f t="shared" si="3"/>
        <v>6.6644810151351333E-2</v>
      </c>
      <c r="F53" s="69">
        <f t="shared" si="3"/>
        <v>6.6978099139735181E-2</v>
      </c>
      <c r="G53" s="69">
        <f t="shared" si="3"/>
        <v>6.7883530569780512E-2</v>
      </c>
      <c r="H53" s="69">
        <f t="shared" si="3"/>
        <v>6.7714779787126964E-2</v>
      </c>
      <c r="I53" s="69">
        <f t="shared" si="3"/>
        <v>6.7470872825701828E-2</v>
      </c>
      <c r="J53" s="69">
        <f t="shared" si="3"/>
        <v>6.7861753735723243E-2</v>
      </c>
      <c r="K53" s="69">
        <f t="shared" si="3"/>
        <v>6.7750641302357806E-2</v>
      </c>
      <c r="L53" s="69">
        <f t="shared" si="3"/>
        <v>6.8180412298519913E-2</v>
      </c>
      <c r="M53" s="69">
        <f t="shared" si="3"/>
        <v>6.8235017688949337E-2</v>
      </c>
      <c r="N53" s="69">
        <f t="shared" si="3"/>
        <v>6.7834839324090956E-2</v>
      </c>
      <c r="O53" s="69">
        <f t="shared" si="3"/>
        <v>6.7486483795088661E-2</v>
      </c>
      <c r="P53" s="69">
        <f t="shared" si="3"/>
        <v>6.7606355780261709E-2</v>
      </c>
      <c r="Q53" s="69">
        <f t="shared" si="3"/>
        <v>6.7522207938757989E-2</v>
      </c>
    </row>
    <row r="54" spans="1:17" x14ac:dyDescent="0.25">
      <c r="A54" s="22" t="s">
        <v>76</v>
      </c>
      <c r="B54" s="69">
        <f t="shared" ref="B54:Q54" si="4">IF(B$9=0,0,B$9/B$5)</f>
        <v>2.9851637862034274E-2</v>
      </c>
      <c r="C54" s="69">
        <f t="shared" si="4"/>
        <v>2.9699932260539803E-2</v>
      </c>
      <c r="D54" s="69">
        <f t="shared" si="4"/>
        <v>2.9876048587398629E-2</v>
      </c>
      <c r="E54" s="69">
        <f t="shared" si="4"/>
        <v>2.9382450957060904E-2</v>
      </c>
      <c r="F54" s="69">
        <f t="shared" si="4"/>
        <v>2.9629365699556907E-2</v>
      </c>
      <c r="G54" s="69">
        <f t="shared" si="4"/>
        <v>3.0141212862847874E-2</v>
      </c>
      <c r="H54" s="69">
        <f t="shared" si="4"/>
        <v>3.0067026825605091E-2</v>
      </c>
      <c r="I54" s="69">
        <f t="shared" si="4"/>
        <v>2.982307066183407E-2</v>
      </c>
      <c r="J54" s="69">
        <f t="shared" si="4"/>
        <v>2.98891035865201E-2</v>
      </c>
      <c r="K54" s="69">
        <f t="shared" si="4"/>
        <v>2.9913849518156441E-2</v>
      </c>
      <c r="L54" s="69">
        <f t="shared" si="4"/>
        <v>3.0245767220194609E-2</v>
      </c>
      <c r="M54" s="69">
        <f t="shared" si="4"/>
        <v>3.0139346882864397E-2</v>
      </c>
      <c r="N54" s="69">
        <f t="shared" si="4"/>
        <v>2.9990246960628211E-2</v>
      </c>
      <c r="O54" s="69">
        <f t="shared" si="4"/>
        <v>2.9857959577177819E-2</v>
      </c>
      <c r="P54" s="69">
        <f t="shared" si="4"/>
        <v>2.9807163262663396E-2</v>
      </c>
      <c r="Q54" s="69">
        <f t="shared" si="4"/>
        <v>2.9806811399991768E-2</v>
      </c>
    </row>
    <row r="55" spans="1:17" x14ac:dyDescent="0.25">
      <c r="A55" s="24" t="s">
        <v>77</v>
      </c>
      <c r="B55" s="70">
        <f t="shared" ref="B55:Q55" si="5">IF(B$10=0,0,B$10/B$5)</f>
        <v>4.0475393835289301E-2</v>
      </c>
      <c r="C55" s="70">
        <f t="shared" si="5"/>
        <v>4.0141763662278507E-2</v>
      </c>
      <c r="D55" s="70">
        <f t="shared" si="5"/>
        <v>4.023814595459424E-2</v>
      </c>
      <c r="E55" s="70">
        <f t="shared" si="5"/>
        <v>3.9850409975610457E-2</v>
      </c>
      <c r="F55" s="70">
        <f t="shared" si="5"/>
        <v>4.0239274133793565E-2</v>
      </c>
      <c r="G55" s="70">
        <f t="shared" si="5"/>
        <v>4.0633049174084356E-2</v>
      </c>
      <c r="H55" s="70">
        <f t="shared" si="5"/>
        <v>4.0684759661658326E-2</v>
      </c>
      <c r="I55" s="70">
        <f t="shared" si="5"/>
        <v>4.0719446999146869E-2</v>
      </c>
      <c r="J55" s="70">
        <f t="shared" si="5"/>
        <v>4.1329389246404141E-2</v>
      </c>
      <c r="K55" s="70">
        <f t="shared" si="5"/>
        <v>4.1097663689587831E-2</v>
      </c>
      <c r="L55" s="70">
        <f t="shared" si="5"/>
        <v>4.1275898824244373E-2</v>
      </c>
      <c r="M55" s="70">
        <f t="shared" si="5"/>
        <v>4.1225894565886413E-2</v>
      </c>
      <c r="N55" s="70">
        <f t="shared" si="5"/>
        <v>4.0606027530707293E-2</v>
      </c>
      <c r="O55" s="70">
        <f t="shared" si="5"/>
        <v>4.008885197295655E-2</v>
      </c>
      <c r="P55" s="70">
        <f t="shared" si="5"/>
        <v>4.0708568715405978E-2</v>
      </c>
      <c r="Q55" s="70">
        <f t="shared" si="5"/>
        <v>4.0636091321320997E-2</v>
      </c>
    </row>
    <row r="56" spans="1:17" x14ac:dyDescent="0.25">
      <c r="A56" s="45" t="s">
        <v>228</v>
      </c>
      <c r="B56" s="71">
        <f t="shared" ref="B56:Q56" si="6">IF(B$15=0,0,B$15/B$5)</f>
        <v>7.8320407188241584E-2</v>
      </c>
      <c r="C56" s="71">
        <f t="shared" si="6"/>
        <v>7.790093925480894E-2</v>
      </c>
      <c r="D56" s="71">
        <f t="shared" si="6"/>
        <v>7.7741349457464054E-2</v>
      </c>
      <c r="E56" s="71">
        <f t="shared" si="6"/>
        <v>7.6805312597221509E-2</v>
      </c>
      <c r="F56" s="71">
        <f t="shared" si="6"/>
        <v>7.6085234206197699E-2</v>
      </c>
      <c r="G56" s="71">
        <f t="shared" si="6"/>
        <v>7.5339871904153338E-2</v>
      </c>
      <c r="H56" s="71">
        <f t="shared" si="6"/>
        <v>7.4197600281583759E-2</v>
      </c>
      <c r="I56" s="71">
        <f t="shared" si="6"/>
        <v>7.4497720094697586E-2</v>
      </c>
      <c r="J56" s="71">
        <f t="shared" si="6"/>
        <v>7.3539076201939682E-2</v>
      </c>
      <c r="K56" s="71">
        <f t="shared" si="6"/>
        <v>7.3209458299290389E-2</v>
      </c>
      <c r="L56" s="71">
        <f t="shared" si="6"/>
        <v>7.1406211804611208E-2</v>
      </c>
      <c r="M56" s="71">
        <f t="shared" si="6"/>
        <v>7.1556857620864375E-2</v>
      </c>
      <c r="N56" s="71">
        <f t="shared" si="6"/>
        <v>7.1534554924419722E-2</v>
      </c>
      <c r="O56" s="71">
        <f t="shared" si="6"/>
        <v>7.1705976371618269E-2</v>
      </c>
      <c r="P56" s="71">
        <f t="shared" si="6"/>
        <v>7.2173559682240901E-2</v>
      </c>
      <c r="Q56" s="71">
        <f t="shared" si="6"/>
        <v>7.2147255076142933E-2</v>
      </c>
    </row>
    <row r="57" spans="1:17" x14ac:dyDescent="0.25">
      <c r="A57" s="47" t="s">
        <v>229</v>
      </c>
      <c r="B57" s="73">
        <f t="shared" ref="B57:Q57" si="7">IF(B$16=0,0,B$16/B$5)</f>
        <v>5.0440055923175589E-2</v>
      </c>
      <c r="C57" s="73">
        <f t="shared" si="7"/>
        <v>5.0243696543100812E-2</v>
      </c>
      <c r="D57" s="73">
        <f t="shared" si="7"/>
        <v>5.0068450035335943E-2</v>
      </c>
      <c r="E57" s="73">
        <f t="shared" si="7"/>
        <v>4.9496628284283008E-2</v>
      </c>
      <c r="F57" s="73">
        <f t="shared" si="7"/>
        <v>4.82874876066752E-2</v>
      </c>
      <c r="G57" s="73">
        <f t="shared" si="7"/>
        <v>4.7668808591791192E-2</v>
      </c>
      <c r="H57" s="73">
        <f t="shared" si="7"/>
        <v>4.6694412744290342E-2</v>
      </c>
      <c r="I57" s="73">
        <f t="shared" si="7"/>
        <v>4.6860030247535191E-2</v>
      </c>
      <c r="J57" s="73">
        <f t="shared" si="7"/>
        <v>4.5791622874588399E-2</v>
      </c>
      <c r="K57" s="73">
        <f t="shared" si="7"/>
        <v>4.536895237364523E-2</v>
      </c>
      <c r="L57" s="73">
        <f t="shared" si="7"/>
        <v>4.3747900739164125E-2</v>
      </c>
      <c r="M57" s="73">
        <f t="shared" si="7"/>
        <v>4.4353252864633215E-2</v>
      </c>
      <c r="N57" s="73">
        <f t="shared" si="7"/>
        <v>4.4421836661530871E-2</v>
      </c>
      <c r="O57" s="73">
        <f t="shared" si="7"/>
        <v>4.4769607143537948E-2</v>
      </c>
      <c r="P57" s="73">
        <f t="shared" si="7"/>
        <v>4.5603171961688095E-2</v>
      </c>
      <c r="Q57" s="73">
        <f t="shared" si="7"/>
        <v>4.5336135910651901E-2</v>
      </c>
    </row>
    <row r="58" spans="1:17" x14ac:dyDescent="0.25">
      <c r="A58" s="47" t="s">
        <v>230</v>
      </c>
      <c r="B58" s="73">
        <f t="shared" ref="B58:Q58" si="8">IF(B$22=0,0,B$22/B$5)</f>
        <v>2.7880351265066005E-2</v>
      </c>
      <c r="C58" s="73">
        <f t="shared" si="8"/>
        <v>2.7657242711708122E-2</v>
      </c>
      <c r="D58" s="73">
        <f t="shared" si="8"/>
        <v>2.7672899422128125E-2</v>
      </c>
      <c r="E58" s="73">
        <f t="shared" si="8"/>
        <v>2.7308684312938508E-2</v>
      </c>
      <c r="F58" s="73">
        <f t="shared" si="8"/>
        <v>2.7797746599522489E-2</v>
      </c>
      <c r="G58" s="73">
        <f t="shared" si="8"/>
        <v>2.7671063312362156E-2</v>
      </c>
      <c r="H58" s="73">
        <f t="shared" si="8"/>
        <v>2.750318753729343E-2</v>
      </c>
      <c r="I58" s="73">
        <f t="shared" si="8"/>
        <v>2.7637689847162389E-2</v>
      </c>
      <c r="J58" s="73">
        <f t="shared" si="8"/>
        <v>2.7747453327351287E-2</v>
      </c>
      <c r="K58" s="73">
        <f t="shared" si="8"/>
        <v>2.7840505925645156E-2</v>
      </c>
      <c r="L58" s="73">
        <f t="shared" si="8"/>
        <v>2.765831106544709E-2</v>
      </c>
      <c r="M58" s="73">
        <f t="shared" si="8"/>
        <v>2.7203604756231139E-2</v>
      </c>
      <c r="N58" s="73">
        <f t="shared" si="8"/>
        <v>2.7112718262888857E-2</v>
      </c>
      <c r="O58" s="73">
        <f t="shared" si="8"/>
        <v>2.693636922808032E-2</v>
      </c>
      <c r="P58" s="73">
        <f t="shared" si="8"/>
        <v>2.6570387720552823E-2</v>
      </c>
      <c r="Q58" s="73">
        <f t="shared" si="8"/>
        <v>2.6811119165491028E-2</v>
      </c>
    </row>
    <row r="59" spans="1:17" x14ac:dyDescent="0.25">
      <c r="A59" s="45" t="s">
        <v>231</v>
      </c>
      <c r="B59" s="71">
        <f t="shared" ref="B59:Q59" si="9">IF(B$23=0,0,B$23/B$5)</f>
        <v>4.7418361942117668E-2</v>
      </c>
      <c r="C59" s="71">
        <f t="shared" si="9"/>
        <v>4.7141389805539176E-2</v>
      </c>
      <c r="D59" s="71">
        <f t="shared" si="9"/>
        <v>4.7214852820113916E-2</v>
      </c>
      <c r="E59" s="71">
        <f t="shared" si="9"/>
        <v>4.6861484797413533E-2</v>
      </c>
      <c r="F59" s="71">
        <f t="shared" si="9"/>
        <v>4.6915514773424358E-2</v>
      </c>
      <c r="G59" s="71">
        <f t="shared" si="9"/>
        <v>4.738891402644449E-2</v>
      </c>
      <c r="H59" s="71">
        <f t="shared" si="9"/>
        <v>4.7578113284498236E-2</v>
      </c>
      <c r="I59" s="71">
        <f t="shared" si="9"/>
        <v>4.7607734128214708E-2</v>
      </c>
      <c r="J59" s="71">
        <f t="shared" si="9"/>
        <v>4.8372499689602756E-2</v>
      </c>
      <c r="K59" s="71">
        <f t="shared" si="9"/>
        <v>4.8172741584382735E-2</v>
      </c>
      <c r="L59" s="71">
        <f t="shared" si="9"/>
        <v>4.8200089048396143E-2</v>
      </c>
      <c r="M59" s="71">
        <f t="shared" si="9"/>
        <v>4.8620038288444779E-2</v>
      </c>
      <c r="N59" s="71">
        <f t="shared" si="9"/>
        <v>4.8266070579324409E-2</v>
      </c>
      <c r="O59" s="71">
        <f t="shared" si="9"/>
        <v>4.7881486181864864E-2</v>
      </c>
      <c r="P59" s="71">
        <f t="shared" si="9"/>
        <v>4.8206578153479958E-2</v>
      </c>
      <c r="Q59" s="71">
        <f t="shared" si="9"/>
        <v>4.8085752713942248E-2</v>
      </c>
    </row>
    <row r="60" spans="1:17" x14ac:dyDescent="0.25">
      <c r="A60" s="47" t="s">
        <v>232</v>
      </c>
      <c r="B60" s="73">
        <f t="shared" ref="B60:Q60" si="10">IF(B$24=0,0,B$24/B$5)</f>
        <v>3.1017704765305094E-2</v>
      </c>
      <c r="C60" s="73">
        <f t="shared" si="10"/>
        <v>3.0872072706369887E-2</v>
      </c>
      <c r="D60" s="73">
        <f t="shared" si="10"/>
        <v>3.0894536711708581E-2</v>
      </c>
      <c r="E60" s="73">
        <f t="shared" si="10"/>
        <v>3.087016236571374E-2</v>
      </c>
      <c r="F60" s="73">
        <f t="shared" si="10"/>
        <v>3.0475220937949351E-2</v>
      </c>
      <c r="G60" s="73">
        <f t="shared" si="10"/>
        <v>3.0523135486096593E-2</v>
      </c>
      <c r="H60" s="73">
        <f t="shared" si="10"/>
        <v>3.0519730587904744E-2</v>
      </c>
      <c r="I60" s="73">
        <f t="shared" si="10"/>
        <v>3.0566950875725848E-2</v>
      </c>
      <c r="J60" s="73">
        <f t="shared" si="10"/>
        <v>3.0940881497137366E-2</v>
      </c>
      <c r="K60" s="73">
        <f t="shared" si="10"/>
        <v>3.0791983924098813E-2</v>
      </c>
      <c r="L60" s="73">
        <f t="shared" si="10"/>
        <v>3.0563780129982586E-2</v>
      </c>
      <c r="M60" s="73">
        <f t="shared" si="10"/>
        <v>3.1260224431591571E-2</v>
      </c>
      <c r="N60" s="73">
        <f t="shared" si="10"/>
        <v>3.1236919021885187E-2</v>
      </c>
      <c r="O60" s="73">
        <f t="shared" si="10"/>
        <v>3.1053873684307738E-2</v>
      </c>
      <c r="P60" s="73">
        <f t="shared" si="10"/>
        <v>3.1238154306303969E-2</v>
      </c>
      <c r="Q60" s="73">
        <f t="shared" si="10"/>
        <v>3.1055058938951371E-2</v>
      </c>
    </row>
    <row r="61" spans="1:17" x14ac:dyDescent="0.25">
      <c r="A61" s="47" t="s">
        <v>233</v>
      </c>
      <c r="B61" s="73">
        <f t="shared" ref="B61:Q61" si="11">IF(B$25=0,0,B$25/B$5)</f>
        <v>1.6400657176812567E-2</v>
      </c>
      <c r="C61" s="73">
        <f t="shared" si="11"/>
        <v>1.6269317099169286E-2</v>
      </c>
      <c r="D61" s="73">
        <f t="shared" si="11"/>
        <v>1.6320316108405328E-2</v>
      </c>
      <c r="E61" s="73">
        <f t="shared" si="11"/>
        <v>1.5991322431699793E-2</v>
      </c>
      <c r="F61" s="73">
        <f t="shared" si="11"/>
        <v>1.6440293835475003E-2</v>
      </c>
      <c r="G61" s="73">
        <f t="shared" si="11"/>
        <v>1.6865778540347907E-2</v>
      </c>
      <c r="H61" s="73">
        <f t="shared" si="11"/>
        <v>1.7058382696593506E-2</v>
      </c>
      <c r="I61" s="73">
        <f t="shared" si="11"/>
        <v>1.7040783252488863E-2</v>
      </c>
      <c r="J61" s="73">
        <f t="shared" si="11"/>
        <v>1.7431618192465397E-2</v>
      </c>
      <c r="K61" s="73">
        <f t="shared" si="11"/>
        <v>1.7380757660283918E-2</v>
      </c>
      <c r="L61" s="73">
        <f t="shared" si="11"/>
        <v>1.763630891841355E-2</v>
      </c>
      <c r="M61" s="73">
        <f t="shared" si="11"/>
        <v>1.7359813856853212E-2</v>
      </c>
      <c r="N61" s="73">
        <f t="shared" si="11"/>
        <v>1.7029151557439236E-2</v>
      </c>
      <c r="O61" s="73">
        <f t="shared" si="11"/>
        <v>1.682761249755714E-2</v>
      </c>
      <c r="P61" s="73">
        <f t="shared" si="11"/>
        <v>1.6968423847175982E-2</v>
      </c>
      <c r="Q61" s="73">
        <f t="shared" si="11"/>
        <v>1.7030693774990883E-2</v>
      </c>
    </row>
    <row r="62" spans="1:17" x14ac:dyDescent="0.25">
      <c r="A62" s="45" t="s">
        <v>234</v>
      </c>
      <c r="B62" s="71">
        <f t="shared" ref="B62:Q62" si="12">IF(B$26=0,0,B$26/B$5)</f>
        <v>0.24833810658584399</v>
      </c>
      <c r="C62" s="71">
        <f t="shared" si="12"/>
        <v>0.24750881477976741</v>
      </c>
      <c r="D62" s="71">
        <f t="shared" si="12"/>
        <v>0.24775842877917595</v>
      </c>
      <c r="E62" s="71">
        <f t="shared" si="12"/>
        <v>0.24580825890256863</v>
      </c>
      <c r="F62" s="71">
        <f t="shared" si="12"/>
        <v>0.24401437207324933</v>
      </c>
      <c r="G62" s="71">
        <f t="shared" si="12"/>
        <v>0.24359968811075258</v>
      </c>
      <c r="H62" s="71">
        <f t="shared" si="12"/>
        <v>0.24266482021953856</v>
      </c>
      <c r="I62" s="71">
        <f t="shared" si="12"/>
        <v>0.24359029812492988</v>
      </c>
      <c r="J62" s="71">
        <f t="shared" si="12"/>
        <v>0.24513264221838002</v>
      </c>
      <c r="K62" s="71">
        <f t="shared" si="12"/>
        <v>0.24448232342233592</v>
      </c>
      <c r="L62" s="71">
        <f t="shared" si="12"/>
        <v>0.24200646197115541</v>
      </c>
      <c r="M62" s="71">
        <f t="shared" si="12"/>
        <v>0.24368554488793032</v>
      </c>
      <c r="N62" s="71">
        <f t="shared" si="12"/>
        <v>0.24301788190509011</v>
      </c>
      <c r="O62" s="71">
        <f t="shared" si="12"/>
        <v>0.2421957313338591</v>
      </c>
      <c r="P62" s="71">
        <f t="shared" si="12"/>
        <v>0.24451750830979477</v>
      </c>
      <c r="Q62" s="71">
        <f t="shared" si="12"/>
        <v>0.24505767920218019</v>
      </c>
    </row>
    <row r="63" spans="1:17" x14ac:dyDescent="0.25">
      <c r="A63" s="47" t="s">
        <v>235</v>
      </c>
      <c r="B63" s="73">
        <f t="shared" ref="B63:Q63" si="13">IF(B$27=0,0,B$27/B$5)</f>
        <v>0.15680697400896745</v>
      </c>
      <c r="C63" s="73">
        <f t="shared" si="13"/>
        <v>0.15610192280379895</v>
      </c>
      <c r="D63" s="73">
        <f t="shared" si="13"/>
        <v>0.15613554130627458</v>
      </c>
      <c r="E63" s="73">
        <f t="shared" si="13"/>
        <v>0.15518647236042285</v>
      </c>
      <c r="F63" s="73">
        <f t="shared" si="13"/>
        <v>0.15209970544334847</v>
      </c>
      <c r="G63" s="73">
        <f t="shared" si="13"/>
        <v>0.15148762750155684</v>
      </c>
      <c r="H63" s="73">
        <f t="shared" si="13"/>
        <v>0.149886966543719</v>
      </c>
      <c r="I63" s="73">
        <f t="shared" si="13"/>
        <v>0.15018583223406087</v>
      </c>
      <c r="J63" s="73">
        <f t="shared" si="13"/>
        <v>0.14902151481522247</v>
      </c>
      <c r="K63" s="73">
        <f t="shared" si="13"/>
        <v>0.14843794953109538</v>
      </c>
      <c r="L63" s="73">
        <f t="shared" si="13"/>
        <v>0.14531969508868861</v>
      </c>
      <c r="M63" s="73">
        <f t="shared" si="13"/>
        <v>0.14778778373004259</v>
      </c>
      <c r="N63" s="73">
        <f t="shared" si="13"/>
        <v>0.14586910563161701</v>
      </c>
      <c r="O63" s="73">
        <f t="shared" si="13"/>
        <v>0.14468758896230627</v>
      </c>
      <c r="P63" s="73">
        <f t="shared" si="13"/>
        <v>0.14066995568857868</v>
      </c>
      <c r="Q63" s="73">
        <f t="shared" si="13"/>
        <v>0.13929575433542829</v>
      </c>
    </row>
    <row r="64" spans="1:17" x14ac:dyDescent="0.25">
      <c r="A64" s="47" t="s">
        <v>236</v>
      </c>
      <c r="B64" s="73">
        <f t="shared" ref="B64:Q64" si="14">IF(B$33=0,0,B$33/B$5)</f>
        <v>9.1531132576876562E-2</v>
      </c>
      <c r="C64" s="73">
        <f t="shared" si="14"/>
        <v>9.1406891975968421E-2</v>
      </c>
      <c r="D64" s="73">
        <f t="shared" si="14"/>
        <v>9.1622887472901454E-2</v>
      </c>
      <c r="E64" s="73">
        <f t="shared" si="14"/>
        <v>9.0621786542145755E-2</v>
      </c>
      <c r="F64" s="73">
        <f t="shared" si="14"/>
        <v>9.191466662990086E-2</v>
      </c>
      <c r="G64" s="73">
        <f t="shared" si="14"/>
        <v>9.2112060609195773E-2</v>
      </c>
      <c r="H64" s="73">
        <f t="shared" si="14"/>
        <v>9.277785367581956E-2</v>
      </c>
      <c r="I64" s="73">
        <f t="shared" si="14"/>
        <v>9.3404465890869023E-2</v>
      </c>
      <c r="J64" s="73">
        <f t="shared" si="14"/>
        <v>9.6111127403157484E-2</v>
      </c>
      <c r="K64" s="73">
        <f t="shared" si="14"/>
        <v>9.604437389124057E-2</v>
      </c>
      <c r="L64" s="73">
        <f t="shared" si="14"/>
        <v>9.6686766882466746E-2</v>
      </c>
      <c r="M64" s="73">
        <f t="shared" si="14"/>
        <v>9.5897761157887659E-2</v>
      </c>
      <c r="N64" s="73">
        <f t="shared" si="14"/>
        <v>9.7148776273473153E-2</v>
      </c>
      <c r="O64" s="73">
        <f t="shared" si="14"/>
        <v>9.7508142371552836E-2</v>
      </c>
      <c r="P64" s="73">
        <f t="shared" si="14"/>
        <v>0.10384755262121606</v>
      </c>
      <c r="Q64" s="73">
        <f t="shared" si="14"/>
        <v>0.10576192486675186</v>
      </c>
    </row>
    <row r="65" spans="1:17" x14ac:dyDescent="0.25">
      <c r="A65" s="45" t="s">
        <v>237</v>
      </c>
      <c r="B65" s="71">
        <f t="shared" ref="B65:Q65" si="15">IF(B$34=0,0,B$34/B$5)</f>
        <v>0.2563271825446769</v>
      </c>
      <c r="C65" s="71">
        <f t="shared" si="15"/>
        <v>0.27718516777977747</v>
      </c>
      <c r="D65" s="71">
        <f t="shared" si="15"/>
        <v>0.26500126791291417</v>
      </c>
      <c r="E65" s="71">
        <f t="shared" si="15"/>
        <v>0.30385501048869479</v>
      </c>
      <c r="F65" s="71">
        <f t="shared" si="15"/>
        <v>0.30103743295588059</v>
      </c>
      <c r="G65" s="71">
        <f t="shared" si="15"/>
        <v>0.27123393268013868</v>
      </c>
      <c r="H65" s="71">
        <f t="shared" si="15"/>
        <v>0.26003716899873408</v>
      </c>
      <c r="I65" s="71">
        <f t="shared" si="15"/>
        <v>0.24456989395829037</v>
      </c>
      <c r="J65" s="71">
        <f t="shared" si="15"/>
        <v>0.20051839345402639</v>
      </c>
      <c r="K65" s="71">
        <f t="shared" si="15"/>
        <v>0.20876034445334296</v>
      </c>
      <c r="L65" s="71">
        <f t="shared" si="15"/>
        <v>0.23373946942208168</v>
      </c>
      <c r="M65" s="71">
        <f t="shared" si="15"/>
        <v>0.20118803851563022</v>
      </c>
      <c r="N65" s="71">
        <f t="shared" si="15"/>
        <v>0.21784807053695698</v>
      </c>
      <c r="O65" s="71">
        <f t="shared" si="15"/>
        <v>0.23610856966639948</v>
      </c>
      <c r="P65" s="71">
        <f t="shared" si="15"/>
        <v>0.18972688221092626</v>
      </c>
      <c r="Q65" s="71">
        <f t="shared" si="15"/>
        <v>0.19417787273346682</v>
      </c>
    </row>
    <row r="66" spans="1:17" x14ac:dyDescent="0.25">
      <c r="A66" s="45" t="s">
        <v>238</v>
      </c>
      <c r="B66" s="71">
        <f t="shared" ref="B66:Q66" si="16">IF(B$45=0,0,B$45/B$5)</f>
        <v>8.8617838109721611E-2</v>
      </c>
      <c r="C66" s="71">
        <f t="shared" si="16"/>
        <v>8.8581050332679753E-2</v>
      </c>
      <c r="D66" s="71">
        <f t="shared" si="16"/>
        <v>9.1026089079755013E-2</v>
      </c>
      <c r="E66" s="71">
        <f t="shared" si="16"/>
        <v>8.9806657269102891E-2</v>
      </c>
      <c r="F66" s="71">
        <f t="shared" si="16"/>
        <v>9.2850521470677044E-2</v>
      </c>
      <c r="G66" s="71">
        <f t="shared" si="16"/>
        <v>9.3027281723252836E-2</v>
      </c>
      <c r="H66" s="71">
        <f t="shared" si="16"/>
        <v>9.3114132085972356E-2</v>
      </c>
      <c r="I66" s="71">
        <f t="shared" si="16"/>
        <v>9.4045481080669596E-2</v>
      </c>
      <c r="J66" s="71">
        <f t="shared" si="16"/>
        <v>9.6197715790309155E-2</v>
      </c>
      <c r="K66" s="71">
        <f t="shared" si="16"/>
        <v>9.6067007759265285E-2</v>
      </c>
      <c r="L66" s="71">
        <f t="shared" si="16"/>
        <v>9.5871677174625747E-2</v>
      </c>
      <c r="M66" s="71">
        <f t="shared" si="16"/>
        <v>9.6952687644121391E-2</v>
      </c>
      <c r="N66" s="71">
        <f t="shared" si="16"/>
        <v>9.671100290328731E-2</v>
      </c>
      <c r="O66" s="71">
        <f t="shared" si="16"/>
        <v>9.5568737223291816E-2</v>
      </c>
      <c r="P66" s="71">
        <f t="shared" si="16"/>
        <v>9.5390415418599966E-2</v>
      </c>
      <c r="Q66" s="71">
        <f t="shared" si="16"/>
        <v>9.4913303706791297E-2</v>
      </c>
    </row>
    <row r="67" spans="1:17" x14ac:dyDescent="0.25">
      <c r="A67" s="57" t="s">
        <v>239</v>
      </c>
      <c r="B67" s="72">
        <f t="shared" ref="B67:Q67" si="17">IF(B$46=0,0,B$46/B$5)</f>
        <v>0.10512851422767186</v>
      </c>
      <c r="C67" s="72">
        <f t="shared" si="17"/>
        <v>8.6996050408537084E-2</v>
      </c>
      <c r="D67" s="72">
        <f t="shared" si="17"/>
        <v>9.5703793862216113E-2</v>
      </c>
      <c r="E67" s="72">
        <f t="shared" si="17"/>
        <v>6.368392569755249E-2</v>
      </c>
      <c r="F67" s="72">
        <f t="shared" si="17"/>
        <v>6.4519672561060004E-2</v>
      </c>
      <c r="G67" s="72">
        <f t="shared" si="17"/>
        <v>9.2265191944529867E-2</v>
      </c>
      <c r="H67" s="72">
        <f t="shared" si="17"/>
        <v>0.10533022125103059</v>
      </c>
      <c r="I67" s="72">
        <f t="shared" si="17"/>
        <v>0.11940510946669386</v>
      </c>
      <c r="J67" s="72">
        <f t="shared" si="17"/>
        <v>0.1585241259289529</v>
      </c>
      <c r="K67" s="72">
        <f t="shared" si="17"/>
        <v>0.15188336652964915</v>
      </c>
      <c r="L67" s="72">
        <f t="shared" si="17"/>
        <v>0.12984395015681804</v>
      </c>
      <c r="M67" s="72">
        <f t="shared" si="17"/>
        <v>0.15938265717305991</v>
      </c>
      <c r="N67" s="72">
        <f t="shared" si="17"/>
        <v>0.14550092906451517</v>
      </c>
      <c r="O67" s="72">
        <f t="shared" si="17"/>
        <v>0.13068558898941005</v>
      </c>
      <c r="P67" s="72">
        <f t="shared" si="17"/>
        <v>0.17344476183836791</v>
      </c>
      <c r="Q67" s="72">
        <f t="shared" si="17"/>
        <v>0.16918091858181794</v>
      </c>
    </row>
    <row r="69" spans="1:17" ht="12.75" x14ac:dyDescent="0.25">
      <c r="A69" s="14" t="s">
        <v>104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</row>
    <row r="71" spans="1:17" x14ac:dyDescent="0.25">
      <c r="A71" s="40" t="s">
        <v>55</v>
      </c>
      <c r="B71" s="90">
        <v>0.48094144913415765</v>
      </c>
      <c r="C71" s="90">
        <v>0.48241813886954693</v>
      </c>
      <c r="D71" s="90">
        <v>0.48202576334827396</v>
      </c>
      <c r="E71" s="90">
        <v>0.48976128214764625</v>
      </c>
      <c r="F71" s="90">
        <v>0.4932932524004956</v>
      </c>
      <c r="G71" s="90">
        <v>0.4948861542980601</v>
      </c>
      <c r="H71" s="90">
        <v>0.49630055402925438</v>
      </c>
      <c r="I71" s="90">
        <v>0.5023065802737452</v>
      </c>
      <c r="J71" s="90">
        <v>0.50112190901040066</v>
      </c>
      <c r="K71" s="90">
        <v>0.50188326174310172</v>
      </c>
      <c r="L71" s="90">
        <v>0.51398418307937976</v>
      </c>
      <c r="M71" s="90">
        <v>0.52398994602133442</v>
      </c>
      <c r="N71" s="90">
        <v>0.52748151650326514</v>
      </c>
      <c r="O71" s="90">
        <v>0.53809529699996128</v>
      </c>
      <c r="P71" s="90">
        <v>0.55386306214229197</v>
      </c>
      <c r="Q71" s="90">
        <v>0.5718866242179651</v>
      </c>
    </row>
    <row r="72" spans="1:17" x14ac:dyDescent="0.25">
      <c r="A72" s="20" t="s">
        <v>73</v>
      </c>
      <c r="B72" s="105">
        <v>0.43136177003117276</v>
      </c>
      <c r="C72" s="105">
        <v>0.43120744390239396</v>
      </c>
      <c r="D72" s="105">
        <v>0.43112583157952467</v>
      </c>
      <c r="E72" s="105">
        <v>0.43326725127371274</v>
      </c>
      <c r="F72" s="105">
        <v>0.43502151702858644</v>
      </c>
      <c r="G72" s="105">
        <v>0.43852926650930202</v>
      </c>
      <c r="H72" s="105">
        <v>0.44235216752304818</v>
      </c>
      <c r="I72" s="105">
        <v>0.44904315415739027</v>
      </c>
      <c r="J72" s="105">
        <v>0.45037588607046714</v>
      </c>
      <c r="K72" s="105">
        <v>0.45034689326719424</v>
      </c>
      <c r="L72" s="105">
        <v>0.4580571255858395</v>
      </c>
      <c r="M72" s="105">
        <v>0.47142873447526901</v>
      </c>
      <c r="N72" s="105">
        <v>0.47213923127364965</v>
      </c>
      <c r="O72" s="105">
        <v>0.48019072052326661</v>
      </c>
      <c r="P72" s="105">
        <v>0.49835588973362155</v>
      </c>
      <c r="Q72" s="105">
        <v>0.51424851365570901</v>
      </c>
    </row>
    <row r="73" spans="1:17" x14ac:dyDescent="0.25">
      <c r="A73" s="22" t="s">
        <v>74</v>
      </c>
      <c r="B73" s="106">
        <v>0.10937409765797101</v>
      </c>
      <c r="C73" s="106">
        <v>0.10937767686537977</v>
      </c>
      <c r="D73" s="106">
        <v>0.10931532507231312</v>
      </c>
      <c r="E73" s="106">
        <v>0.1098782869634088</v>
      </c>
      <c r="F73" s="106">
        <v>0.11023212152245607</v>
      </c>
      <c r="G73" s="106">
        <v>0.11113238068055217</v>
      </c>
      <c r="H73" s="106">
        <v>0.11199244159078184</v>
      </c>
      <c r="I73" s="106">
        <v>0.11366451472710822</v>
      </c>
      <c r="J73" s="106">
        <v>0.11397500493273387</v>
      </c>
      <c r="K73" s="106">
        <v>0.11396209062480525</v>
      </c>
      <c r="L73" s="106">
        <v>0.11590936793134191</v>
      </c>
      <c r="M73" s="106">
        <v>0.11934929017331936</v>
      </c>
      <c r="N73" s="106">
        <v>0.1195096878258102</v>
      </c>
      <c r="O73" s="106">
        <v>0.12159453922119713</v>
      </c>
      <c r="P73" s="106">
        <v>0.12619293980175175</v>
      </c>
      <c r="Q73" s="106">
        <v>0.13023774293873458</v>
      </c>
    </row>
    <row r="74" spans="1:17" x14ac:dyDescent="0.25">
      <c r="A74" s="22" t="s">
        <v>75</v>
      </c>
      <c r="B74" s="106">
        <v>0.59186335908433152</v>
      </c>
      <c r="C74" s="106">
        <v>0.59196576146143332</v>
      </c>
      <c r="D74" s="106">
        <v>0.59160449307029694</v>
      </c>
      <c r="E74" s="106">
        <v>0.59460100199072452</v>
      </c>
      <c r="F74" s="106">
        <v>0.59654713195764042</v>
      </c>
      <c r="G74" s="106">
        <v>0.60134810409018546</v>
      </c>
      <c r="H74" s="106">
        <v>0.6057314647835863</v>
      </c>
      <c r="I74" s="106">
        <v>0.61460004264534629</v>
      </c>
      <c r="J74" s="106">
        <v>0.61625348410685699</v>
      </c>
      <c r="K74" s="106">
        <v>0.61614817400882871</v>
      </c>
      <c r="L74" s="106">
        <v>0.62680122260630611</v>
      </c>
      <c r="M74" s="106">
        <v>0.64526540207977989</v>
      </c>
      <c r="N74" s="106">
        <v>0.64614851769785975</v>
      </c>
      <c r="O74" s="106">
        <v>0.65733251321136121</v>
      </c>
      <c r="P74" s="106">
        <v>0.68180207228433465</v>
      </c>
      <c r="Q74" s="106">
        <v>0.70379105122791608</v>
      </c>
    </row>
    <row r="75" spans="1:17" x14ac:dyDescent="0.25">
      <c r="A75" s="22" t="s">
        <v>76</v>
      </c>
      <c r="B75" s="106">
        <v>0.42727042122103487</v>
      </c>
      <c r="C75" s="106">
        <v>0.42715836032291415</v>
      </c>
      <c r="D75" s="106">
        <v>0.42703020377722994</v>
      </c>
      <c r="E75" s="106">
        <v>0.42927348264350729</v>
      </c>
      <c r="F75" s="106">
        <v>0.43059051979679552</v>
      </c>
      <c r="G75" s="106">
        <v>0.43414877519033102</v>
      </c>
      <c r="H75" s="106">
        <v>0.43757369802399848</v>
      </c>
      <c r="I75" s="106">
        <v>0.44411667445933439</v>
      </c>
      <c r="J75" s="106">
        <v>0.44534037561232664</v>
      </c>
      <c r="K75" s="106">
        <v>0.4452898122525013</v>
      </c>
      <c r="L75" s="106">
        <v>0.45290398174241087</v>
      </c>
      <c r="M75" s="106">
        <v>0.46657373167577676</v>
      </c>
      <c r="N75" s="106">
        <v>0.46721070273705734</v>
      </c>
      <c r="O75" s="106">
        <v>0.47546025592609331</v>
      </c>
      <c r="P75" s="106">
        <v>0.49345068207468185</v>
      </c>
      <c r="Q75" s="106">
        <v>0.50919466649877176</v>
      </c>
    </row>
    <row r="76" spans="1:17" x14ac:dyDescent="0.25">
      <c r="A76" s="24" t="s">
        <v>77</v>
      </c>
      <c r="B76" s="107">
        <v>0.65717779010935573</v>
      </c>
      <c r="C76" s="107">
        <v>0.65659590082004848</v>
      </c>
      <c r="D76" s="107">
        <v>0.6576393682304521</v>
      </c>
      <c r="E76" s="107">
        <v>0.66034377352558471</v>
      </c>
      <c r="F76" s="107">
        <v>0.66446553946181686</v>
      </c>
      <c r="G76" s="107">
        <v>0.66996528287144197</v>
      </c>
      <c r="H76" s="107">
        <v>0.67574355889828563</v>
      </c>
      <c r="I76" s="107">
        <v>0.68538563214208281</v>
      </c>
      <c r="J76" s="107">
        <v>0.68832536537764843</v>
      </c>
      <c r="K76" s="107">
        <v>0.68718175023631001</v>
      </c>
      <c r="L76" s="107">
        <v>0.70012100249807374</v>
      </c>
      <c r="M76" s="107">
        <v>0.71783653106633372</v>
      </c>
      <c r="N76" s="107">
        <v>0.71832148479382618</v>
      </c>
      <c r="O76" s="107">
        <v>0.72873615941983505</v>
      </c>
      <c r="P76" s="107">
        <v>0.75912484508077427</v>
      </c>
      <c r="Q76" s="107">
        <v>0.7843694640416502</v>
      </c>
    </row>
    <row r="77" spans="1:17" x14ac:dyDescent="0.25">
      <c r="A77" s="45" t="s">
        <v>228</v>
      </c>
      <c r="B77" s="116">
        <v>0.48933126072973376</v>
      </c>
      <c r="C77" s="116">
        <v>0.48881619893200123</v>
      </c>
      <c r="D77" s="116">
        <v>0.48912258632735617</v>
      </c>
      <c r="E77" s="116">
        <v>0.49217439677290303</v>
      </c>
      <c r="F77" s="116">
        <v>0.49457963572789676</v>
      </c>
      <c r="G77" s="116">
        <v>0.49769230440022771</v>
      </c>
      <c r="H77" s="116">
        <v>0.49998706655683106</v>
      </c>
      <c r="I77" s="116">
        <v>0.50531715324923199</v>
      </c>
      <c r="J77" s="116">
        <v>0.50703812514780611</v>
      </c>
      <c r="K77" s="116">
        <v>0.50686849144834234</v>
      </c>
      <c r="L77" s="116">
        <v>0.51656715260230046</v>
      </c>
      <c r="M77" s="116">
        <v>0.52879079718956901</v>
      </c>
      <c r="N77" s="116">
        <v>0.52986805165527751</v>
      </c>
      <c r="O77" s="116">
        <v>0.54016488938616769</v>
      </c>
      <c r="P77" s="116">
        <v>0.55965668144273628</v>
      </c>
      <c r="Q77" s="116">
        <v>0.57758131712297534</v>
      </c>
    </row>
    <row r="78" spans="1:17" x14ac:dyDescent="0.25">
      <c r="A78" s="45" t="s">
        <v>231</v>
      </c>
      <c r="B78" s="116">
        <v>0.42074798995441282</v>
      </c>
      <c r="C78" s="116">
        <v>0.42050476729424552</v>
      </c>
      <c r="D78" s="116">
        <v>0.42057977033065874</v>
      </c>
      <c r="E78" s="116">
        <v>0.42214942613993434</v>
      </c>
      <c r="F78" s="116">
        <v>0.42473193422238414</v>
      </c>
      <c r="G78" s="116">
        <v>0.42834642044017252</v>
      </c>
      <c r="H78" s="116">
        <v>0.43133989172296211</v>
      </c>
      <c r="I78" s="116">
        <v>0.43702413975905896</v>
      </c>
      <c r="J78" s="116">
        <v>0.43858212168241406</v>
      </c>
      <c r="K78" s="116">
        <v>0.43845277230354079</v>
      </c>
      <c r="L78" s="116">
        <v>0.44674809366846702</v>
      </c>
      <c r="M78" s="116">
        <v>0.45845583390051953</v>
      </c>
      <c r="N78" s="116">
        <v>0.45880337679078181</v>
      </c>
      <c r="O78" s="116">
        <v>0.46641299510107709</v>
      </c>
      <c r="P78" s="116">
        <v>0.48287426290578789</v>
      </c>
      <c r="Q78" s="116">
        <v>0.49884709915166886</v>
      </c>
    </row>
    <row r="79" spans="1:17" x14ac:dyDescent="0.25">
      <c r="A79" s="45" t="s">
        <v>234</v>
      </c>
      <c r="B79" s="116">
        <v>0.41770932938950794</v>
      </c>
      <c r="C79" s="116">
        <v>0.41775371857083798</v>
      </c>
      <c r="D79" s="116">
        <v>0.41825551842701902</v>
      </c>
      <c r="E79" s="116">
        <v>0.42128971088035827</v>
      </c>
      <c r="F79" s="116">
        <v>0.423661651856927</v>
      </c>
      <c r="G79" s="116">
        <v>0.42648903936605803</v>
      </c>
      <c r="H79" s="116">
        <v>0.42903614410339541</v>
      </c>
      <c r="I79" s="116">
        <v>0.43449365540731838</v>
      </c>
      <c r="J79" s="116">
        <v>0.43651040846020189</v>
      </c>
      <c r="K79" s="116">
        <v>0.43624927282832127</v>
      </c>
      <c r="L79" s="116">
        <v>0.44499531749825005</v>
      </c>
      <c r="M79" s="116">
        <v>0.45663531585024336</v>
      </c>
      <c r="N79" s="116">
        <v>0.45813850114307891</v>
      </c>
      <c r="O79" s="116">
        <v>0.46695938014942001</v>
      </c>
      <c r="P79" s="116">
        <v>0.48610005392702471</v>
      </c>
      <c r="Q79" s="116">
        <v>0.50256774094047219</v>
      </c>
    </row>
    <row r="80" spans="1:17" x14ac:dyDescent="0.25">
      <c r="A80" s="45" t="s">
        <v>237</v>
      </c>
      <c r="B80" s="116">
        <v>0.57122261467372193</v>
      </c>
      <c r="C80" s="116">
        <v>0.57340097044384308</v>
      </c>
      <c r="D80" s="116">
        <v>0.57398331199375685</v>
      </c>
      <c r="E80" s="116">
        <v>0.58809187123184392</v>
      </c>
      <c r="F80" s="116">
        <v>0.60135257737684367</v>
      </c>
      <c r="G80" s="116">
        <v>0.60793179185816515</v>
      </c>
      <c r="H80" s="116">
        <v>0.60679006422408088</v>
      </c>
      <c r="I80" s="116">
        <v>0.61772147840616842</v>
      </c>
      <c r="J80" s="116">
        <v>0.6278857257286139</v>
      </c>
      <c r="K80" s="116">
        <v>0.6300904636668555</v>
      </c>
      <c r="L80" s="116">
        <v>0.6465205643122125</v>
      </c>
      <c r="M80" s="116">
        <v>0.65994444733656921</v>
      </c>
      <c r="N80" s="116">
        <v>0.67060716994946068</v>
      </c>
      <c r="O80" s="116">
        <v>0.68196614960384083</v>
      </c>
      <c r="P80" s="116">
        <v>0.70567175741478649</v>
      </c>
      <c r="Q80" s="116">
        <v>0.72419382656622477</v>
      </c>
    </row>
    <row r="81" spans="1:17" x14ac:dyDescent="0.25">
      <c r="A81" s="45" t="s">
        <v>238</v>
      </c>
      <c r="B81" s="116">
        <v>0.54421596950064621</v>
      </c>
      <c r="C81" s="116">
        <v>0.5439142404454711</v>
      </c>
      <c r="D81" s="116">
        <v>0.54224241946637908</v>
      </c>
      <c r="E81" s="116">
        <v>0.54639935898918057</v>
      </c>
      <c r="F81" s="116">
        <v>0.54597828499160184</v>
      </c>
      <c r="G81" s="116">
        <v>0.54944542081950754</v>
      </c>
      <c r="H81" s="116">
        <v>0.55268896710898407</v>
      </c>
      <c r="I81" s="116">
        <v>0.56112541615873213</v>
      </c>
      <c r="J81" s="116">
        <v>0.56178312433465905</v>
      </c>
      <c r="K81" s="116">
        <v>0.56143664160116502</v>
      </c>
      <c r="L81" s="116">
        <v>0.57249241411258101</v>
      </c>
      <c r="M81" s="116">
        <v>0.58904227338117066</v>
      </c>
      <c r="N81" s="116">
        <v>0.58979432152904021</v>
      </c>
      <c r="O81" s="116">
        <v>0.59923795571789973</v>
      </c>
      <c r="P81" s="116">
        <v>0.61896022101870862</v>
      </c>
      <c r="Q81" s="116">
        <v>0.63947056742023622</v>
      </c>
    </row>
    <row r="82" spans="1:17" x14ac:dyDescent="0.25">
      <c r="A82" s="57" t="s">
        <v>239</v>
      </c>
      <c r="B82" s="108">
        <v>0.51015406318183776</v>
      </c>
      <c r="C82" s="108">
        <v>0.5092829289243479</v>
      </c>
      <c r="D82" s="108">
        <v>0.51050792477551132</v>
      </c>
      <c r="E82" s="108">
        <v>0.51453579613330858</v>
      </c>
      <c r="F82" s="108">
        <v>0.5037916995542816</v>
      </c>
      <c r="G82" s="108">
        <v>0.50976807928750023</v>
      </c>
      <c r="H82" s="108">
        <v>0.51166188167562632</v>
      </c>
      <c r="I82" s="108">
        <v>0.51852809585758064</v>
      </c>
      <c r="J82" s="108">
        <v>0.51730850308150911</v>
      </c>
      <c r="K82" s="108">
        <v>0.51657886918998075</v>
      </c>
      <c r="L82" s="108">
        <v>0.52283846293414782</v>
      </c>
      <c r="M82" s="108">
        <v>0.53636509301997137</v>
      </c>
      <c r="N82" s="108">
        <v>0.53334136648661168</v>
      </c>
      <c r="O82" s="108">
        <v>0.53664413649689724</v>
      </c>
      <c r="P82" s="108">
        <v>0.56350402293096258</v>
      </c>
      <c r="Q82" s="108">
        <v>0.58130440471389422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B4B9-7A27-412B-A1F1-E5F356447201}">
  <sheetPr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240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241</v>
      </c>
      <c r="B5" s="19">
        <v>10214.027402647447</v>
      </c>
      <c r="C5" s="19">
        <v>10470.037162481138</v>
      </c>
      <c r="D5" s="19">
        <v>10263.530834318592</v>
      </c>
      <c r="E5" s="19">
        <v>11249.994541311089</v>
      </c>
      <c r="F5" s="19">
        <v>11442.178494027876</v>
      </c>
      <c r="G5" s="19">
        <v>11347.350649714634</v>
      </c>
      <c r="H5" s="19">
        <v>11448.435416147002</v>
      </c>
      <c r="I5" s="19">
        <v>11534.210224692486</v>
      </c>
      <c r="J5" s="19">
        <v>11995.929273542562</v>
      </c>
      <c r="K5" s="19">
        <v>10428.676453419992</v>
      </c>
      <c r="L5" s="19">
        <v>11248.079585430405</v>
      </c>
      <c r="M5" s="19">
        <v>11108.583158182049</v>
      </c>
      <c r="N5" s="19">
        <v>10894.771935792893</v>
      </c>
      <c r="O5" s="19">
        <v>10990.699946912306</v>
      </c>
      <c r="P5" s="19">
        <v>10785.837644856258</v>
      </c>
      <c r="Q5" s="19">
        <v>10909.299719917604</v>
      </c>
    </row>
    <row r="6" spans="1:17" x14ac:dyDescent="0.25">
      <c r="A6" s="22" t="s">
        <v>73</v>
      </c>
      <c r="B6" s="23">
        <v>222.53254056859325</v>
      </c>
      <c r="C6" s="23">
        <v>228.2603906880525</v>
      </c>
      <c r="D6" s="23">
        <v>224.25404416722839</v>
      </c>
      <c r="E6" s="23">
        <v>244.47586681761018</v>
      </c>
      <c r="F6" s="23">
        <v>248.75798232791277</v>
      </c>
      <c r="G6" s="23">
        <v>247.65913757358109</v>
      </c>
      <c r="H6" s="23">
        <v>250.083984863506</v>
      </c>
      <c r="I6" s="23">
        <v>250.93514161950498</v>
      </c>
      <c r="J6" s="23">
        <v>263.86069769245472</v>
      </c>
      <c r="K6" s="23">
        <v>228.7055497448757</v>
      </c>
      <c r="L6" s="23">
        <v>246.92170698220318</v>
      </c>
      <c r="M6" s="23">
        <v>244.217327082921</v>
      </c>
      <c r="N6" s="23">
        <v>240.11511451848247</v>
      </c>
      <c r="O6" s="23">
        <v>242.34706787191385</v>
      </c>
      <c r="P6" s="23">
        <v>236.89554528864647</v>
      </c>
      <c r="Q6" s="23">
        <v>239.2697607893077</v>
      </c>
    </row>
    <row r="7" spans="1:17" x14ac:dyDescent="0.25">
      <c r="A7" s="22" t="s">
        <v>74</v>
      </c>
      <c r="B7" s="23">
        <v>75.811973153552856</v>
      </c>
      <c r="C7" s="23">
        <v>77.724612733167248</v>
      </c>
      <c r="D7" s="23">
        <v>76.311792008672967</v>
      </c>
      <c r="E7" s="23">
        <v>83.265407049599432</v>
      </c>
      <c r="F7" s="23">
        <v>84.715827457917186</v>
      </c>
      <c r="G7" s="23">
        <v>84.531373191122157</v>
      </c>
      <c r="H7" s="23">
        <v>85.342544887181319</v>
      </c>
      <c r="I7" s="23">
        <v>85.722014041313386</v>
      </c>
      <c r="J7" s="23">
        <v>90.267674728992475</v>
      </c>
      <c r="K7" s="23">
        <v>78.407167742187809</v>
      </c>
      <c r="L7" s="23">
        <v>84.54155085948949</v>
      </c>
      <c r="M7" s="23">
        <v>83.493323558760778</v>
      </c>
      <c r="N7" s="23">
        <v>82.229879771051827</v>
      </c>
      <c r="O7" s="23">
        <v>83.048469539825703</v>
      </c>
      <c r="P7" s="23">
        <v>81.192315592769816</v>
      </c>
      <c r="Q7" s="23">
        <v>82.012534533889053</v>
      </c>
    </row>
    <row r="8" spans="1:17" x14ac:dyDescent="0.25">
      <c r="A8" s="22" t="s">
        <v>75</v>
      </c>
      <c r="B8" s="23">
        <v>510.12023693958247</v>
      </c>
      <c r="C8" s="23">
        <v>522.7223067649976</v>
      </c>
      <c r="D8" s="23">
        <v>513.23211491946199</v>
      </c>
      <c r="E8" s="23">
        <v>560.60424330140427</v>
      </c>
      <c r="F8" s="23">
        <v>570.32140443330354</v>
      </c>
      <c r="G8" s="23">
        <v>569.11220382710803</v>
      </c>
      <c r="H8" s="23">
        <v>574.66643692391506</v>
      </c>
      <c r="I8" s="23">
        <v>577.58116637686533</v>
      </c>
      <c r="J8" s="23">
        <v>608.2673712544937</v>
      </c>
      <c r="K8" s="23">
        <v>528.45089333608166</v>
      </c>
      <c r="L8" s="23">
        <v>569.91771761883842</v>
      </c>
      <c r="M8" s="23">
        <v>562.92427272961083</v>
      </c>
      <c r="N8" s="23">
        <v>554.15408034621635</v>
      </c>
      <c r="O8" s="23">
        <v>559.58486174866334</v>
      </c>
      <c r="P8" s="23">
        <v>547.04705088082278</v>
      </c>
      <c r="Q8" s="23">
        <v>552.66109850954842</v>
      </c>
    </row>
    <row r="9" spans="1:17" x14ac:dyDescent="0.25">
      <c r="A9" s="22" t="s">
        <v>76</v>
      </c>
      <c r="B9" s="23">
        <v>226.41259176235477</v>
      </c>
      <c r="C9" s="23">
        <v>232.22008164180448</v>
      </c>
      <c r="D9" s="23">
        <v>228.12942297861247</v>
      </c>
      <c r="E9" s="23">
        <v>248.6381780146427</v>
      </c>
      <c r="F9" s="23">
        <v>253.17980356558988</v>
      </c>
      <c r="G9" s="23">
        <v>252.06061022634009</v>
      </c>
      <c r="H9" s="23">
        <v>254.51527142425482</v>
      </c>
      <c r="I9" s="23">
        <v>255.37138037094977</v>
      </c>
      <c r="J9" s="23">
        <v>268.57456135494556</v>
      </c>
      <c r="K9" s="23">
        <v>233.1101414871199</v>
      </c>
      <c r="L9" s="23">
        <v>251.63969146061743</v>
      </c>
      <c r="M9" s="23">
        <v>248.69343696116633</v>
      </c>
      <c r="N9" s="23">
        <v>244.65145805552336</v>
      </c>
      <c r="O9" s="23">
        <v>246.91139124191531</v>
      </c>
      <c r="P9" s="23">
        <v>241.3058590116309</v>
      </c>
      <c r="Q9" s="23">
        <v>243.72024383366744</v>
      </c>
    </row>
    <row r="10" spans="1:17" x14ac:dyDescent="0.25">
      <c r="A10" s="22" t="s">
        <v>77</v>
      </c>
      <c r="B10" s="23">
        <v>367.53603560655199</v>
      </c>
      <c r="C10" s="23">
        <v>375.83850993684814</v>
      </c>
      <c r="D10" s="23">
        <v>369.57049607564858</v>
      </c>
      <c r="E10" s="23">
        <v>404.08318006251795</v>
      </c>
      <c r="F10" s="23">
        <v>410.6662071706632</v>
      </c>
      <c r="G10" s="23">
        <v>408.41129902841271</v>
      </c>
      <c r="H10" s="23">
        <v>412.32565308759592</v>
      </c>
      <c r="I10" s="23">
        <v>415.16102384378036</v>
      </c>
      <c r="J10" s="23">
        <v>439.24945635079138</v>
      </c>
      <c r="K10" s="23">
        <v>381.38754740679701</v>
      </c>
      <c r="L10" s="23">
        <v>411.58917702479175</v>
      </c>
      <c r="M10" s="23">
        <v>406.1021456977864</v>
      </c>
      <c r="N10" s="23">
        <v>399.09720749887606</v>
      </c>
      <c r="O10" s="23">
        <v>402.86835122659772</v>
      </c>
      <c r="P10" s="23">
        <v>394.3199939413737</v>
      </c>
      <c r="Q10" s="23">
        <v>398.26115488334324</v>
      </c>
    </row>
    <row r="11" spans="1:17" x14ac:dyDescent="0.25">
      <c r="A11" s="26" t="s">
        <v>78</v>
      </c>
      <c r="B11" s="27">
        <v>57.866746767516979</v>
      </c>
      <c r="C11" s="27">
        <v>60.855875024665067</v>
      </c>
      <c r="D11" s="27">
        <v>58.908734847696685</v>
      </c>
      <c r="E11" s="27">
        <v>61.819476277010992</v>
      </c>
      <c r="F11" s="27">
        <v>63.403953474564275</v>
      </c>
      <c r="G11" s="27">
        <v>63.682426672368962</v>
      </c>
      <c r="H11" s="27">
        <v>64.544384148121253</v>
      </c>
      <c r="I11" s="27">
        <v>64.438966327239569</v>
      </c>
      <c r="J11" s="27">
        <v>61.178306102128047</v>
      </c>
      <c r="K11" s="27">
        <v>53.483754408255081</v>
      </c>
      <c r="L11" s="27">
        <v>57.656502383848824</v>
      </c>
      <c r="M11" s="27">
        <v>58.504585993218186</v>
      </c>
      <c r="N11" s="27">
        <v>57.521455500532227</v>
      </c>
      <c r="O11" s="27">
        <v>57.295823833886899</v>
      </c>
      <c r="P11" s="27">
        <v>55.922010592436145</v>
      </c>
      <c r="Q11" s="27">
        <v>55.483624985688493</v>
      </c>
    </row>
    <row r="12" spans="1:17" x14ac:dyDescent="0.25">
      <c r="A12" s="26" t="s">
        <v>79</v>
      </c>
      <c r="B12" s="27">
        <v>97.31167386522749</v>
      </c>
      <c r="C12" s="27">
        <v>101.05511703866196</v>
      </c>
      <c r="D12" s="27">
        <v>99.720565543110737</v>
      </c>
      <c r="E12" s="27">
        <v>106.28030841822199</v>
      </c>
      <c r="F12" s="27">
        <v>108.59021278687506</v>
      </c>
      <c r="G12" s="27">
        <v>109.09966636143345</v>
      </c>
      <c r="H12" s="27">
        <v>110.91633154668597</v>
      </c>
      <c r="I12" s="27">
        <v>112.29109654969399</v>
      </c>
      <c r="J12" s="27">
        <v>118.12690270389541</v>
      </c>
      <c r="K12" s="27">
        <v>102.58812391224907</v>
      </c>
      <c r="L12" s="27">
        <v>110.67364173856133</v>
      </c>
      <c r="M12" s="27">
        <v>109.2552885448362</v>
      </c>
      <c r="N12" s="27">
        <v>107.31501480713612</v>
      </c>
      <c r="O12" s="27">
        <v>108.48200372308382</v>
      </c>
      <c r="P12" s="27">
        <v>105.91896928352341</v>
      </c>
      <c r="Q12" s="27">
        <v>106.87963172246302</v>
      </c>
    </row>
    <row r="13" spans="1:17" x14ac:dyDescent="0.25">
      <c r="A13" s="26" t="s">
        <v>80</v>
      </c>
      <c r="B13" s="27">
        <v>6.9603674088792283E-2</v>
      </c>
      <c r="C13" s="27">
        <v>0</v>
      </c>
      <c r="D13" s="27">
        <v>0.28954522707704605</v>
      </c>
      <c r="E13" s="27">
        <v>0.61750743960580468</v>
      </c>
      <c r="F13" s="27">
        <v>0.52362781075367304</v>
      </c>
      <c r="G13" s="27">
        <v>0.63538804776531244</v>
      </c>
      <c r="H13" s="27">
        <v>0.56058944822280765</v>
      </c>
      <c r="I13" s="27">
        <v>0.30643398486124312</v>
      </c>
      <c r="J13" s="27">
        <v>0.32355848413469634</v>
      </c>
      <c r="K13" s="27">
        <v>0.30302197037724998</v>
      </c>
      <c r="L13" s="27">
        <v>0.35805007636518926</v>
      </c>
      <c r="M13" s="27">
        <v>0.94246955212468952</v>
      </c>
      <c r="N13" s="27">
        <v>0.7520533949401591</v>
      </c>
      <c r="O13" s="27">
        <v>0.51471926664321155</v>
      </c>
      <c r="P13" s="27">
        <v>0.66162660595689482</v>
      </c>
      <c r="Q13" s="27">
        <v>0.66622280255838406</v>
      </c>
    </row>
    <row r="14" spans="1:17" x14ac:dyDescent="0.25">
      <c r="A14" s="118" t="s">
        <v>81</v>
      </c>
      <c r="B14" s="119">
        <v>212.2880112997187</v>
      </c>
      <c r="C14" s="119">
        <v>213.92751787352105</v>
      </c>
      <c r="D14" s="119">
        <v>210.65165045776413</v>
      </c>
      <c r="E14" s="119">
        <v>235.36588792767924</v>
      </c>
      <c r="F14" s="119">
        <v>238.1484130984702</v>
      </c>
      <c r="G14" s="119">
        <v>234.9938179468449</v>
      </c>
      <c r="H14" s="119">
        <v>236.30434794456579</v>
      </c>
      <c r="I14" s="119">
        <v>238.12452698198553</v>
      </c>
      <c r="J14" s="119">
        <v>259.62068906063308</v>
      </c>
      <c r="K14" s="119">
        <v>225.01264711591563</v>
      </c>
      <c r="L14" s="119">
        <v>242.90098282601645</v>
      </c>
      <c r="M14" s="119">
        <v>237.39980160760726</v>
      </c>
      <c r="N14" s="119">
        <v>233.5086837962676</v>
      </c>
      <c r="O14" s="119">
        <v>236.57580440298366</v>
      </c>
      <c r="P14" s="119">
        <v>231.81738745945717</v>
      </c>
      <c r="Q14" s="119">
        <v>235.23167537263325</v>
      </c>
    </row>
    <row r="15" spans="1:17" x14ac:dyDescent="0.25">
      <c r="A15" s="120" t="s">
        <v>242</v>
      </c>
      <c r="B15" s="121">
        <v>1936.4336195717756</v>
      </c>
      <c r="C15" s="121">
        <v>1986.9089423437649</v>
      </c>
      <c r="D15" s="121">
        <v>1950.9586592211062</v>
      </c>
      <c r="E15" s="121">
        <v>2205.4167268887004</v>
      </c>
      <c r="F15" s="121">
        <v>2247.3533505925416</v>
      </c>
      <c r="G15" s="121">
        <v>2238.1763044928844</v>
      </c>
      <c r="H15" s="121">
        <v>2260.6905237508604</v>
      </c>
      <c r="I15" s="121">
        <v>2271.5258087544335</v>
      </c>
      <c r="J15" s="121">
        <v>2398.1556760809785</v>
      </c>
      <c r="K15" s="121">
        <v>2074.193041667625</v>
      </c>
      <c r="L15" s="121">
        <v>2227.328343177157</v>
      </c>
      <c r="M15" s="121">
        <v>2205.4777957588631</v>
      </c>
      <c r="N15" s="121">
        <v>2178.333060745867</v>
      </c>
      <c r="O15" s="121">
        <v>2201.2476488669972</v>
      </c>
      <c r="P15" s="121">
        <v>2155.9009238942594</v>
      </c>
      <c r="Q15" s="121">
        <v>2174.3782205422613</v>
      </c>
    </row>
    <row r="16" spans="1:17" x14ac:dyDescent="0.25">
      <c r="A16" s="122" t="s">
        <v>243</v>
      </c>
      <c r="B16" s="123">
        <v>898.73937617415766</v>
      </c>
      <c r="C16" s="123">
        <v>921.31256182446623</v>
      </c>
      <c r="D16" s="123">
        <v>907.90681422976866</v>
      </c>
      <c r="E16" s="123">
        <v>667.88906456072539</v>
      </c>
      <c r="F16" s="123">
        <v>655.43363401684303</v>
      </c>
      <c r="G16" s="123">
        <v>656.55908629005614</v>
      </c>
      <c r="H16" s="123">
        <v>658.84701718004146</v>
      </c>
      <c r="I16" s="123">
        <v>667.15659260937923</v>
      </c>
      <c r="J16" s="123">
        <v>656.10580660777293</v>
      </c>
      <c r="K16" s="123">
        <v>569.22506674400859</v>
      </c>
      <c r="L16" s="123">
        <v>641.52815213834697</v>
      </c>
      <c r="M16" s="123">
        <v>620.37847272695285</v>
      </c>
      <c r="N16" s="123">
        <v>560.31149938156557</v>
      </c>
      <c r="O16" s="123">
        <v>559.02148053426549</v>
      </c>
      <c r="P16" s="123">
        <v>553.36213913132974</v>
      </c>
      <c r="Q16" s="123">
        <v>589.69509217792495</v>
      </c>
    </row>
    <row r="17" spans="1:17" x14ac:dyDescent="0.25">
      <c r="A17" s="34" t="s">
        <v>83</v>
      </c>
      <c r="B17" s="76">
        <v>22.566264132470771</v>
      </c>
      <c r="C17" s="76">
        <v>18.135910912568541</v>
      </c>
      <c r="D17" s="76">
        <v>16.513879786440178</v>
      </c>
      <c r="E17" s="76">
        <v>21.130961006352329</v>
      </c>
      <c r="F17" s="76">
        <v>8.810372446798036</v>
      </c>
      <c r="G17" s="76">
        <v>7.9362913894528635</v>
      </c>
      <c r="H17" s="76">
        <v>5.9250860258924689</v>
      </c>
      <c r="I17" s="76">
        <v>4.6731482659055601</v>
      </c>
      <c r="J17" s="76">
        <v>4.0562666787708341</v>
      </c>
      <c r="K17" s="76">
        <v>2.0499991754813087</v>
      </c>
      <c r="L17" s="76">
        <v>2.566025076124367</v>
      </c>
      <c r="M17" s="76">
        <v>2.6927797756231007</v>
      </c>
      <c r="N17" s="76">
        <v>3.4143923144378929</v>
      </c>
      <c r="O17" s="76">
        <v>2.8071569107012531</v>
      </c>
      <c r="P17" s="76">
        <v>2.2751168444415373</v>
      </c>
      <c r="Q17" s="76">
        <v>4.181493773004795</v>
      </c>
    </row>
    <row r="18" spans="1:17" x14ac:dyDescent="0.25">
      <c r="A18" s="34" t="s">
        <v>90</v>
      </c>
      <c r="B18" s="76">
        <v>50.17236594824741</v>
      </c>
      <c r="C18" s="76">
        <v>51.580953698425496</v>
      </c>
      <c r="D18" s="76">
        <v>49.524621646569145</v>
      </c>
      <c r="E18" s="76">
        <v>46.072793512076004</v>
      </c>
      <c r="F18" s="76">
        <v>45.242395037928787</v>
      </c>
      <c r="G18" s="76">
        <v>46.247563911988514</v>
      </c>
      <c r="H18" s="76">
        <v>48.65211571994142</v>
      </c>
      <c r="I18" s="76">
        <v>40.946115032700398</v>
      </c>
      <c r="J18" s="76">
        <v>43.068824921703907</v>
      </c>
      <c r="K18" s="76">
        <v>37.570805719061958</v>
      </c>
      <c r="L18" s="76">
        <v>36.937303219300517</v>
      </c>
      <c r="M18" s="76">
        <v>32.782815495116829</v>
      </c>
      <c r="N18" s="76">
        <v>33.187864978169173</v>
      </c>
      <c r="O18" s="76">
        <v>39.746086218737311</v>
      </c>
      <c r="P18" s="76">
        <v>37.384458300029308</v>
      </c>
      <c r="Q18" s="76">
        <v>35.825430774698226</v>
      </c>
    </row>
    <row r="19" spans="1:17" x14ac:dyDescent="0.25">
      <c r="A19" s="34" t="s">
        <v>78</v>
      </c>
      <c r="B19" s="76">
        <v>122.79876368730216</v>
      </c>
      <c r="C19" s="76">
        <v>123.77068359668496</v>
      </c>
      <c r="D19" s="76">
        <v>126.53445904216949</v>
      </c>
      <c r="E19" s="76">
        <v>63.138820911680135</v>
      </c>
      <c r="F19" s="76">
        <v>56.27549276885528</v>
      </c>
      <c r="G19" s="76">
        <v>58.811326736006365</v>
      </c>
      <c r="H19" s="76">
        <v>52.632455171749037</v>
      </c>
      <c r="I19" s="76">
        <v>59.636610763772218</v>
      </c>
      <c r="J19" s="76">
        <v>51.370244088017373</v>
      </c>
      <c r="K19" s="76">
        <v>46.628999579052234</v>
      </c>
      <c r="L19" s="76">
        <v>55.692094852448442</v>
      </c>
      <c r="M19" s="76">
        <v>46.122693288886907</v>
      </c>
      <c r="N19" s="76">
        <v>39.233401944098695</v>
      </c>
      <c r="O19" s="76">
        <v>39.054136242854568</v>
      </c>
      <c r="P19" s="76">
        <v>33.871387041221126</v>
      </c>
      <c r="Q19" s="76">
        <v>35.787159205996041</v>
      </c>
    </row>
    <row r="20" spans="1:17" x14ac:dyDescent="0.25">
      <c r="A20" s="34" t="s">
        <v>84</v>
      </c>
      <c r="B20" s="76">
        <v>6.1181492864328799</v>
      </c>
      <c r="C20" s="76">
        <v>1.1070096333137525</v>
      </c>
      <c r="D20" s="76">
        <v>4.4812313688214029</v>
      </c>
      <c r="E20" s="76">
        <v>3.5301680358792598</v>
      </c>
      <c r="F20" s="76">
        <v>1.184130984529421</v>
      </c>
      <c r="G20" s="76">
        <v>1.1001536861125967</v>
      </c>
      <c r="H20" s="76">
        <v>1.3638878062445494</v>
      </c>
      <c r="I20" s="76">
        <v>0.68607348989614847</v>
      </c>
      <c r="J20" s="76">
        <v>0.53349205220955265</v>
      </c>
      <c r="K20" s="76">
        <v>0.13753455630866163</v>
      </c>
      <c r="L20" s="76">
        <v>0.22505165900292112</v>
      </c>
      <c r="M20" s="76">
        <v>0.17214393866328576</v>
      </c>
      <c r="N20" s="76">
        <v>0.16404196408576474</v>
      </c>
      <c r="O20" s="76">
        <v>6.6115619165035122</v>
      </c>
      <c r="P20" s="76">
        <v>2.243686098873745</v>
      </c>
      <c r="Q20" s="76">
        <v>0.73053272061621899</v>
      </c>
    </row>
    <row r="21" spans="1:17" x14ac:dyDescent="0.25">
      <c r="A21" s="34" t="s">
        <v>79</v>
      </c>
      <c r="B21" s="76">
        <v>697.08383311970454</v>
      </c>
      <c r="C21" s="76">
        <v>726.71800398347341</v>
      </c>
      <c r="D21" s="76">
        <v>710.85262238576877</v>
      </c>
      <c r="E21" s="76">
        <v>534.0163210947378</v>
      </c>
      <c r="F21" s="76">
        <v>543.92124277873154</v>
      </c>
      <c r="G21" s="76">
        <v>542.46375056649561</v>
      </c>
      <c r="H21" s="76">
        <v>550.27347245621388</v>
      </c>
      <c r="I21" s="76">
        <v>561.21464505710503</v>
      </c>
      <c r="J21" s="76">
        <v>557.07697886707115</v>
      </c>
      <c r="K21" s="76">
        <v>482.8377277141044</v>
      </c>
      <c r="L21" s="76">
        <v>546.10767733147088</v>
      </c>
      <c r="M21" s="76">
        <v>538.60804022866273</v>
      </c>
      <c r="N21" s="76">
        <v>484.31179818077413</v>
      </c>
      <c r="O21" s="76">
        <v>470.80253924546889</v>
      </c>
      <c r="P21" s="76">
        <v>477.58749084676407</v>
      </c>
      <c r="Q21" s="76">
        <v>513.17047570360967</v>
      </c>
    </row>
    <row r="22" spans="1:17" x14ac:dyDescent="0.25">
      <c r="A22" s="32" t="s">
        <v>244</v>
      </c>
      <c r="B22" s="77">
        <v>1037.6942433976185</v>
      </c>
      <c r="C22" s="77">
        <v>1065.5963805192985</v>
      </c>
      <c r="D22" s="77">
        <v>1043.0518449913375</v>
      </c>
      <c r="E22" s="77">
        <v>1537.5276623279756</v>
      </c>
      <c r="F22" s="77">
        <v>1591.9197165756991</v>
      </c>
      <c r="G22" s="77">
        <v>1581.6172182028283</v>
      </c>
      <c r="H22" s="77">
        <v>1601.843506570819</v>
      </c>
      <c r="I22" s="77">
        <v>1604.3692161450535</v>
      </c>
      <c r="J22" s="77">
        <v>1742.0498694732055</v>
      </c>
      <c r="K22" s="77">
        <v>1504.9679749236168</v>
      </c>
      <c r="L22" s="77">
        <v>1585.80019103881</v>
      </c>
      <c r="M22" s="77">
        <v>1585.0993230319107</v>
      </c>
      <c r="N22" s="77">
        <v>1618.021561364302</v>
      </c>
      <c r="O22" s="77">
        <v>1642.226168332731</v>
      </c>
      <c r="P22" s="77">
        <v>1602.5387847629299</v>
      </c>
      <c r="Q22" s="77">
        <v>1584.6831283643369</v>
      </c>
    </row>
    <row r="23" spans="1:17" x14ac:dyDescent="0.25">
      <c r="A23" s="120" t="s">
        <v>245</v>
      </c>
      <c r="B23" s="121">
        <v>780.87627825844504</v>
      </c>
      <c r="C23" s="121">
        <v>800.62173720726491</v>
      </c>
      <c r="D23" s="121">
        <v>787.28734718425255</v>
      </c>
      <c r="E23" s="121">
        <v>852.80905935050669</v>
      </c>
      <c r="F23" s="121">
        <v>864.66219739187045</v>
      </c>
      <c r="G23" s="121">
        <v>857.69430237401593</v>
      </c>
      <c r="H23" s="121">
        <v>867.88099478148183</v>
      </c>
      <c r="I23" s="121">
        <v>873.10475026294091</v>
      </c>
      <c r="J23" s="121">
        <v>915.93348054530475</v>
      </c>
      <c r="K23" s="121">
        <v>792.8447207376222</v>
      </c>
      <c r="L23" s="121">
        <v>855.25895590164509</v>
      </c>
      <c r="M23" s="121">
        <v>845.19314899311109</v>
      </c>
      <c r="N23" s="121">
        <v>829.070009264595</v>
      </c>
      <c r="O23" s="121">
        <v>836.9563720618554</v>
      </c>
      <c r="P23" s="121">
        <v>821.46923732647133</v>
      </c>
      <c r="Q23" s="121">
        <v>830.22805544510231</v>
      </c>
    </row>
    <row r="24" spans="1:17" x14ac:dyDescent="0.25">
      <c r="A24" s="122" t="s">
        <v>246</v>
      </c>
      <c r="B24" s="124">
        <v>542.92210579525511</v>
      </c>
      <c r="C24" s="124">
        <v>558.05000526794402</v>
      </c>
      <c r="D24" s="124">
        <v>548.27131366922879</v>
      </c>
      <c r="E24" s="124">
        <v>594.80137070249793</v>
      </c>
      <c r="F24" s="124">
        <v>605.0872795661603</v>
      </c>
      <c r="G24" s="124">
        <v>600.16490558290889</v>
      </c>
      <c r="H24" s="124">
        <v>607.40195136019213</v>
      </c>
      <c r="I24" s="124">
        <v>608.5593966326785</v>
      </c>
      <c r="J24" s="124">
        <v>642.60238177507506</v>
      </c>
      <c r="K24" s="124">
        <v>552.27211720006494</v>
      </c>
      <c r="L24" s="124">
        <v>590.46517762223732</v>
      </c>
      <c r="M24" s="124">
        <v>583.71227871559381</v>
      </c>
      <c r="N24" s="124">
        <v>575.14699537251488</v>
      </c>
      <c r="O24" s="124">
        <v>583.74724771923718</v>
      </c>
      <c r="P24" s="124">
        <v>571.13630347486946</v>
      </c>
      <c r="Q24" s="124">
        <v>576.65614288112226</v>
      </c>
    </row>
    <row r="25" spans="1:17" x14ac:dyDescent="0.25">
      <c r="A25" s="37" t="s">
        <v>247</v>
      </c>
      <c r="B25" s="38">
        <v>237.95417246318982</v>
      </c>
      <c r="C25" s="38">
        <v>242.5717319393209</v>
      </c>
      <c r="D25" s="38">
        <v>239.01603351502385</v>
      </c>
      <c r="E25" s="38">
        <v>258.00768864800875</v>
      </c>
      <c r="F25" s="38">
        <v>259.57491782571037</v>
      </c>
      <c r="G25" s="38">
        <v>257.5293967911071</v>
      </c>
      <c r="H25" s="38">
        <v>260.47904342128965</v>
      </c>
      <c r="I25" s="38">
        <v>264.54535363026247</v>
      </c>
      <c r="J25" s="38">
        <v>273.33109877022957</v>
      </c>
      <c r="K25" s="38">
        <v>240.57260353755709</v>
      </c>
      <c r="L25" s="38">
        <v>264.79377827940812</v>
      </c>
      <c r="M25" s="38">
        <v>261.48087027751734</v>
      </c>
      <c r="N25" s="38">
        <v>253.92301389208035</v>
      </c>
      <c r="O25" s="38">
        <v>253.20912434261817</v>
      </c>
      <c r="P25" s="38">
        <v>250.33293385160178</v>
      </c>
      <c r="Q25" s="38">
        <v>253.57191256398011</v>
      </c>
    </row>
    <row r="26" spans="1:17" x14ac:dyDescent="0.25">
      <c r="A26" s="45" t="s">
        <v>248</v>
      </c>
      <c r="B26" s="125">
        <v>2185.7676247907293</v>
      </c>
      <c r="C26" s="125">
        <v>2243.5514655421416</v>
      </c>
      <c r="D26" s="125">
        <v>2202.2487305767245</v>
      </c>
      <c r="E26" s="125">
        <v>2388.6067860088765</v>
      </c>
      <c r="F26" s="125">
        <v>2445.6368398099585</v>
      </c>
      <c r="G26" s="125">
        <v>2436.7929085517608</v>
      </c>
      <c r="H26" s="125">
        <v>2466.0601685900656</v>
      </c>
      <c r="I26" s="125">
        <v>2482.587551206861</v>
      </c>
      <c r="J26" s="125">
        <v>2629.1857866216656</v>
      </c>
      <c r="K26" s="125">
        <v>2268.4076778254039</v>
      </c>
      <c r="L26" s="125">
        <v>2439.062678453708</v>
      </c>
      <c r="M26" s="125">
        <v>2414.5044478326986</v>
      </c>
      <c r="N26" s="125">
        <v>2369.1709332788255</v>
      </c>
      <c r="O26" s="125">
        <v>2395.2658785772032</v>
      </c>
      <c r="P26" s="125">
        <v>2387.9167129060525</v>
      </c>
      <c r="Q26" s="125">
        <v>2385.7475796765793</v>
      </c>
    </row>
    <row r="27" spans="1:17" x14ac:dyDescent="0.25">
      <c r="A27" s="122" t="s">
        <v>249</v>
      </c>
      <c r="B27" s="123">
        <v>1856.090379462792</v>
      </c>
      <c r="C27" s="123">
        <v>1903.3158016780778</v>
      </c>
      <c r="D27" s="123">
        <v>1870.1215572228928</v>
      </c>
      <c r="E27" s="123">
        <v>2006.4399068764462</v>
      </c>
      <c r="F27" s="123">
        <v>2013.555385190728</v>
      </c>
      <c r="G27" s="123">
        <v>2033.6869388926275</v>
      </c>
      <c r="H27" s="123">
        <v>2034.7848846097304</v>
      </c>
      <c r="I27" s="123">
        <v>2031.5513786832685</v>
      </c>
      <c r="J27" s="123">
        <v>2059.844441701749</v>
      </c>
      <c r="K27" s="123">
        <v>1784.8988420895398</v>
      </c>
      <c r="L27" s="123">
        <v>1960.512747691027</v>
      </c>
      <c r="M27" s="123">
        <v>1929.5628614525215</v>
      </c>
      <c r="N27" s="123">
        <v>1914.1932157508493</v>
      </c>
      <c r="O27" s="123">
        <v>1923.912816165953</v>
      </c>
      <c r="P27" s="123">
        <v>1755.6432133443143</v>
      </c>
      <c r="Q27" s="123">
        <v>1897.6983333544526</v>
      </c>
    </row>
    <row r="28" spans="1:17" x14ac:dyDescent="0.25">
      <c r="A28" s="34" t="s">
        <v>83</v>
      </c>
      <c r="B28" s="76">
        <v>37.128576466872744</v>
      </c>
      <c r="C28" s="76">
        <v>26.910972397063098</v>
      </c>
      <c r="D28" s="76">
        <v>24.960731789597013</v>
      </c>
      <c r="E28" s="76">
        <v>34.289792931767906</v>
      </c>
      <c r="F28" s="76">
        <v>10.862476559472116</v>
      </c>
      <c r="G28" s="76">
        <v>13.872610660161511</v>
      </c>
      <c r="H28" s="76">
        <v>8.8630507043915951</v>
      </c>
      <c r="I28" s="76">
        <v>6.6280704023620718</v>
      </c>
      <c r="J28" s="76">
        <v>4.7626993719070905</v>
      </c>
      <c r="K28" s="76">
        <v>2.8657365456234842</v>
      </c>
      <c r="L28" s="76">
        <v>4.1632087087399237</v>
      </c>
      <c r="M28" s="76">
        <v>4.1023213686590267</v>
      </c>
      <c r="N28" s="76">
        <v>5.9454044131973429</v>
      </c>
      <c r="O28" s="76">
        <v>4.0340206579053479</v>
      </c>
      <c r="P28" s="76">
        <v>3.3469685094192565</v>
      </c>
      <c r="Q28" s="76">
        <v>7.8537158487182426</v>
      </c>
    </row>
    <row r="29" spans="1:17" x14ac:dyDescent="0.25">
      <c r="A29" s="34" t="s">
        <v>90</v>
      </c>
      <c r="B29" s="76">
        <v>87.274779733701749</v>
      </c>
      <c r="C29" s="76">
        <v>95.855021622725616</v>
      </c>
      <c r="D29" s="76">
        <v>90.117426761709282</v>
      </c>
      <c r="E29" s="76">
        <v>152.62591913381536</v>
      </c>
      <c r="F29" s="76">
        <v>105.61532190931828</v>
      </c>
      <c r="G29" s="76">
        <v>109.85176274076852</v>
      </c>
      <c r="H29" s="76">
        <v>146.72982486398027</v>
      </c>
      <c r="I29" s="76">
        <v>134.41657063586447</v>
      </c>
      <c r="J29" s="76">
        <v>110.38275601992221</v>
      </c>
      <c r="K29" s="76">
        <v>101.42176888580532</v>
      </c>
      <c r="L29" s="76">
        <v>98.350354391434834</v>
      </c>
      <c r="M29" s="76">
        <v>95.720306087862156</v>
      </c>
      <c r="N29" s="76">
        <v>87.09549773600483</v>
      </c>
      <c r="O29" s="76">
        <v>89.761318535133242</v>
      </c>
      <c r="P29" s="76">
        <v>71.679787425338489</v>
      </c>
      <c r="Q29" s="76">
        <v>80.461615315216335</v>
      </c>
    </row>
    <row r="30" spans="1:17" x14ac:dyDescent="0.25">
      <c r="A30" s="34" t="s">
        <v>78</v>
      </c>
      <c r="B30" s="76">
        <v>225.36390428436664</v>
      </c>
      <c r="C30" s="76">
        <v>222.09467725703098</v>
      </c>
      <c r="D30" s="76">
        <v>224.01630901025291</v>
      </c>
      <c r="E30" s="76">
        <v>277.99948969938083</v>
      </c>
      <c r="F30" s="76">
        <v>235.13788754354465</v>
      </c>
      <c r="G30" s="76">
        <v>244.44920851989477</v>
      </c>
      <c r="H30" s="76">
        <v>203.46282149271735</v>
      </c>
      <c r="I30" s="76">
        <v>226.87734952313099</v>
      </c>
      <c r="J30" s="76">
        <v>234.4277476184111</v>
      </c>
      <c r="K30" s="76">
        <v>261.8447775684204</v>
      </c>
      <c r="L30" s="76">
        <v>240.10546928584424</v>
      </c>
      <c r="M30" s="76">
        <v>211.75961247806987</v>
      </c>
      <c r="N30" s="76">
        <v>195.97616751760711</v>
      </c>
      <c r="O30" s="76">
        <v>182.84708512954907</v>
      </c>
      <c r="P30" s="76">
        <v>149.50577107479279</v>
      </c>
      <c r="Q30" s="76">
        <v>128.46057584767541</v>
      </c>
    </row>
    <row r="31" spans="1:17" x14ac:dyDescent="0.25">
      <c r="A31" s="34" t="s">
        <v>84</v>
      </c>
      <c r="B31" s="76">
        <v>12.328594613853877</v>
      </c>
      <c r="C31" s="76">
        <v>1.6046492554828962</v>
      </c>
      <c r="D31" s="76">
        <v>9.1909186935760214</v>
      </c>
      <c r="E31" s="76">
        <v>5.7852119211626158</v>
      </c>
      <c r="F31" s="76">
        <v>1.3990633496442832</v>
      </c>
      <c r="G31" s="76">
        <v>1.7409507289188428</v>
      </c>
      <c r="H31" s="76">
        <v>2.0471060311894833</v>
      </c>
      <c r="I31" s="76">
        <v>0.89895204668985418</v>
      </c>
      <c r="J31" s="76">
        <v>0.7134795617048092</v>
      </c>
      <c r="K31" s="76">
        <v>0.18516997813771632</v>
      </c>
      <c r="L31" s="76">
        <v>0.48794613740396608</v>
      </c>
      <c r="M31" s="76">
        <v>0.21582038738326056</v>
      </c>
      <c r="N31" s="76">
        <v>0.22417014111355293</v>
      </c>
      <c r="O31" s="76">
        <v>14.412135709074587</v>
      </c>
      <c r="P31" s="76">
        <v>4.6446005755471624</v>
      </c>
      <c r="Q31" s="76">
        <v>1.2807039159124221</v>
      </c>
    </row>
    <row r="32" spans="1:17" x14ac:dyDescent="0.25">
      <c r="A32" s="34" t="s">
        <v>79</v>
      </c>
      <c r="B32" s="76">
        <v>1493.9945243639972</v>
      </c>
      <c r="C32" s="76">
        <v>1556.8504811457747</v>
      </c>
      <c r="D32" s="76">
        <v>1521.8361709677577</v>
      </c>
      <c r="E32" s="76">
        <v>1535.7394931903198</v>
      </c>
      <c r="F32" s="76">
        <v>1660.5406358287485</v>
      </c>
      <c r="G32" s="76">
        <v>1663.7724062428842</v>
      </c>
      <c r="H32" s="76">
        <v>1673.6820815174519</v>
      </c>
      <c r="I32" s="76">
        <v>1662.7304360752212</v>
      </c>
      <c r="J32" s="76">
        <v>1709.5577591298033</v>
      </c>
      <c r="K32" s="76">
        <v>1418.5813891115529</v>
      </c>
      <c r="L32" s="76">
        <v>1617.4057691676037</v>
      </c>
      <c r="M32" s="76">
        <v>1617.7648011305469</v>
      </c>
      <c r="N32" s="76">
        <v>1624.9519759429259</v>
      </c>
      <c r="O32" s="76">
        <v>1632.8582561342907</v>
      </c>
      <c r="P32" s="76">
        <v>1526.4660857592169</v>
      </c>
      <c r="Q32" s="76">
        <v>1679.6417224269303</v>
      </c>
    </row>
    <row r="33" spans="1:17" x14ac:dyDescent="0.25">
      <c r="A33" s="32" t="s">
        <v>250</v>
      </c>
      <c r="B33" s="77">
        <v>329.67724532793756</v>
      </c>
      <c r="C33" s="77">
        <v>340.23566386406378</v>
      </c>
      <c r="D33" s="77">
        <v>332.12717335383167</v>
      </c>
      <c r="E33" s="77">
        <v>382.16687913243044</v>
      </c>
      <c r="F33" s="77">
        <v>432.08145461923033</v>
      </c>
      <c r="G33" s="77">
        <v>403.10596965913271</v>
      </c>
      <c r="H33" s="77">
        <v>431.27528398033473</v>
      </c>
      <c r="I33" s="77">
        <v>451.03617252359322</v>
      </c>
      <c r="J33" s="77">
        <v>569.34134491991654</v>
      </c>
      <c r="K33" s="77">
        <v>483.50883573586401</v>
      </c>
      <c r="L33" s="77">
        <v>478.5499307626809</v>
      </c>
      <c r="M33" s="77">
        <v>484.94158638017757</v>
      </c>
      <c r="N33" s="77">
        <v>454.97771752797598</v>
      </c>
      <c r="O33" s="77">
        <v>471.35306241125102</v>
      </c>
      <c r="P33" s="77">
        <v>632.27349956173816</v>
      </c>
      <c r="Q33" s="77">
        <v>488.04924632212703</v>
      </c>
    </row>
    <row r="34" spans="1:17" x14ac:dyDescent="0.25">
      <c r="A34" s="126" t="s">
        <v>251</v>
      </c>
      <c r="B34" s="127">
        <v>2326.4247222588456</v>
      </c>
      <c r="C34" s="127">
        <v>2466.03865233326</v>
      </c>
      <c r="D34" s="127">
        <v>2270.0625665663406</v>
      </c>
      <c r="E34" s="127">
        <v>2548.7295108401368</v>
      </c>
      <c r="F34" s="127">
        <v>2618.2998446881461</v>
      </c>
      <c r="G34" s="127">
        <v>2458.2484214420042</v>
      </c>
      <c r="H34" s="127">
        <v>2335.1511041614108</v>
      </c>
      <c r="I34" s="127">
        <v>2292.6684294938577</v>
      </c>
      <c r="J34" s="127">
        <v>1936.9548882793065</v>
      </c>
      <c r="K34" s="127">
        <v>1881.3113427833594</v>
      </c>
      <c r="L34" s="127">
        <v>1837.4917597320052</v>
      </c>
      <c r="M34" s="127">
        <v>1564.0105626105631</v>
      </c>
      <c r="N34" s="127">
        <v>1508.7664942298297</v>
      </c>
      <c r="O34" s="127">
        <v>1593.3996184617249</v>
      </c>
      <c r="P34" s="127">
        <v>1363.1438181954447</v>
      </c>
      <c r="Q34" s="127">
        <v>1412.5847681253124</v>
      </c>
    </row>
    <row r="35" spans="1:17" x14ac:dyDescent="0.25">
      <c r="A35" s="35" t="s">
        <v>83</v>
      </c>
      <c r="B35" s="36">
        <v>196.03823874437998</v>
      </c>
      <c r="C35" s="36">
        <v>186.78614587141504</v>
      </c>
      <c r="D35" s="36">
        <v>161.45534717894466</v>
      </c>
      <c r="E35" s="36">
        <v>133.74994342735573</v>
      </c>
      <c r="F35" s="36">
        <v>103.19031356920532</v>
      </c>
      <c r="G35" s="36">
        <v>92.507072570430807</v>
      </c>
      <c r="H35" s="36">
        <v>89.176997624346711</v>
      </c>
      <c r="I35" s="36">
        <v>77.746326089340513</v>
      </c>
      <c r="J35" s="36">
        <v>79.110926311402324</v>
      </c>
      <c r="K35" s="36">
        <v>60.297794573596526</v>
      </c>
      <c r="L35" s="36">
        <v>60.681244125550336</v>
      </c>
      <c r="M35" s="36">
        <v>55.553209652754447</v>
      </c>
      <c r="N35" s="36">
        <v>44.864612921685286</v>
      </c>
      <c r="O35" s="36">
        <v>49.522083094574896</v>
      </c>
      <c r="P35" s="36">
        <v>49.847396865926228</v>
      </c>
      <c r="Q35" s="36">
        <v>45.268345417191156</v>
      </c>
    </row>
    <row r="36" spans="1:17" x14ac:dyDescent="0.25">
      <c r="A36" s="35" t="s">
        <v>95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</row>
    <row r="37" spans="1:17" x14ac:dyDescent="0.25">
      <c r="A37" s="35" t="s">
        <v>90</v>
      </c>
      <c r="B37" s="36">
        <v>8.3326819614582774</v>
      </c>
      <c r="C37" s="36">
        <v>0</v>
      </c>
      <c r="D37" s="36">
        <v>2.1438984592422213E-15</v>
      </c>
      <c r="E37" s="36">
        <v>1.6592969313242121</v>
      </c>
      <c r="F37" s="36">
        <v>2.1211879356017188E-14</v>
      </c>
      <c r="G37" s="36">
        <v>1.2481652742857219</v>
      </c>
      <c r="H37" s="36">
        <v>1.8815731698095034E-14</v>
      </c>
      <c r="I37" s="36">
        <v>8.2849179351705088E-14</v>
      </c>
      <c r="J37" s="36">
        <v>4.8686632401044751E-15</v>
      </c>
      <c r="K37" s="36">
        <v>8.6057942284754786E-14</v>
      </c>
      <c r="L37" s="36">
        <v>5.8324656637080414E-15</v>
      </c>
      <c r="M37" s="36">
        <v>2.6956615817037299E-15</v>
      </c>
      <c r="N37" s="36">
        <v>0.39745618821289275</v>
      </c>
      <c r="O37" s="36">
        <v>3.6949081880786038E-14</v>
      </c>
      <c r="P37" s="36">
        <v>2.7891411000906894</v>
      </c>
      <c r="Q37" s="36">
        <v>5.4598962684394414E-4</v>
      </c>
    </row>
    <row r="38" spans="1:17" x14ac:dyDescent="0.25">
      <c r="A38" s="35" t="s">
        <v>78</v>
      </c>
      <c r="B38" s="36">
        <v>200.59571225634008</v>
      </c>
      <c r="C38" s="36">
        <v>203.46630470430719</v>
      </c>
      <c r="D38" s="36">
        <v>194.54601601003915</v>
      </c>
      <c r="E38" s="36">
        <v>201.61062932629949</v>
      </c>
      <c r="F38" s="36">
        <v>226.73799484755301</v>
      </c>
      <c r="G38" s="36">
        <v>209.04817368039829</v>
      </c>
      <c r="H38" s="36">
        <v>202.92383235868871</v>
      </c>
      <c r="I38" s="36">
        <v>196.18013991767859</v>
      </c>
      <c r="J38" s="36">
        <v>138.56282157600947</v>
      </c>
      <c r="K38" s="36">
        <v>194.48803130962264</v>
      </c>
      <c r="L38" s="36">
        <v>156.34253576357756</v>
      </c>
      <c r="M38" s="36">
        <v>98.540197680267426</v>
      </c>
      <c r="N38" s="36">
        <v>89.419793002645036</v>
      </c>
      <c r="O38" s="36">
        <v>83.929367824718582</v>
      </c>
      <c r="P38" s="36">
        <v>69.886287882855129</v>
      </c>
      <c r="Q38" s="36">
        <v>75.573621651650726</v>
      </c>
    </row>
    <row r="39" spans="1:17" x14ac:dyDescent="0.25">
      <c r="A39" s="35" t="s">
        <v>84</v>
      </c>
      <c r="B39" s="36">
        <v>367.00880771199581</v>
      </c>
      <c r="C39" s="36">
        <v>452.25583154178213</v>
      </c>
      <c r="D39" s="36">
        <v>444.14501871277656</v>
      </c>
      <c r="E39" s="36">
        <v>415.81668061195569</v>
      </c>
      <c r="F39" s="36">
        <v>356.06266498041293</v>
      </c>
      <c r="G39" s="36">
        <v>326.10965824142988</v>
      </c>
      <c r="H39" s="36">
        <v>352.95935035046284</v>
      </c>
      <c r="I39" s="36">
        <v>301.94034711485102</v>
      </c>
      <c r="J39" s="36">
        <v>308.00759360783388</v>
      </c>
      <c r="K39" s="36">
        <v>192.58996084093016</v>
      </c>
      <c r="L39" s="36">
        <v>128.60583139195634</v>
      </c>
      <c r="M39" s="36">
        <v>103.55086156608976</v>
      </c>
      <c r="N39" s="36">
        <v>104.49612814702289</v>
      </c>
      <c r="O39" s="36">
        <v>133.5045046342612</v>
      </c>
      <c r="P39" s="36">
        <v>131.18833123700838</v>
      </c>
      <c r="Q39" s="36">
        <v>134.06191509514028</v>
      </c>
    </row>
    <row r="40" spans="1:17" x14ac:dyDescent="0.25">
      <c r="A40" s="35" t="s">
        <v>96</v>
      </c>
      <c r="B40" s="36">
        <v>115.62998396012583</v>
      </c>
      <c r="C40" s="36">
        <v>116.14966833407604</v>
      </c>
      <c r="D40" s="36">
        <v>118.78724814777141</v>
      </c>
      <c r="E40" s="36">
        <v>116.67758042531918</v>
      </c>
      <c r="F40" s="36">
        <v>111.35512138274284</v>
      </c>
      <c r="G40" s="36">
        <v>107.20219728553928</v>
      </c>
      <c r="H40" s="36">
        <v>111.9695095443</v>
      </c>
      <c r="I40" s="36">
        <v>92.564071997321363</v>
      </c>
      <c r="J40" s="36">
        <v>83.471593854162705</v>
      </c>
      <c r="K40" s="36">
        <v>80.787015703194172</v>
      </c>
      <c r="L40" s="36">
        <v>101.85682637023876</v>
      </c>
      <c r="M40" s="36">
        <v>75.574244605878988</v>
      </c>
      <c r="N40" s="36">
        <v>70.758246968094909</v>
      </c>
      <c r="O40" s="36">
        <v>55.750543721407368</v>
      </c>
      <c r="P40" s="36">
        <v>32.603938095813611</v>
      </c>
      <c r="Q40" s="36">
        <v>28.720512322523618</v>
      </c>
    </row>
    <row r="41" spans="1:17" x14ac:dyDescent="0.25">
      <c r="A41" s="35" t="s">
        <v>79</v>
      </c>
      <c r="B41" s="36">
        <v>1127.1394819444022</v>
      </c>
      <c r="C41" s="36">
        <v>1162.0292984678056</v>
      </c>
      <c r="D41" s="36">
        <v>1046.0677935242916</v>
      </c>
      <c r="E41" s="36">
        <v>1028.0900986795066</v>
      </c>
      <c r="F41" s="36">
        <v>1225.5292501450745</v>
      </c>
      <c r="G41" s="36">
        <v>1124.3682410489896</v>
      </c>
      <c r="H41" s="36">
        <v>1104.5954013627354</v>
      </c>
      <c r="I41" s="36">
        <v>1079.9920028062324</v>
      </c>
      <c r="J41" s="36">
        <v>723.46983759184491</v>
      </c>
      <c r="K41" s="36">
        <v>780.48091202544799</v>
      </c>
      <c r="L41" s="36">
        <v>760.74552493390308</v>
      </c>
      <c r="M41" s="36">
        <v>650.49541315617387</v>
      </c>
      <c r="N41" s="36">
        <v>580.7159669222234</v>
      </c>
      <c r="O41" s="36">
        <v>646.91811661499787</v>
      </c>
      <c r="P41" s="36">
        <v>517.87418969565704</v>
      </c>
      <c r="Q41" s="36">
        <v>588.0487876689516</v>
      </c>
    </row>
    <row r="42" spans="1:17" x14ac:dyDescent="0.25">
      <c r="A42" s="35" t="s">
        <v>85</v>
      </c>
      <c r="B42" s="36">
        <v>47.065825168016659</v>
      </c>
      <c r="C42" s="36">
        <v>51.039203325605961</v>
      </c>
      <c r="D42" s="36">
        <v>48.05101495630862</v>
      </c>
      <c r="E42" s="36">
        <v>11.104460225888044</v>
      </c>
      <c r="F42" s="36">
        <v>19.799907243530377</v>
      </c>
      <c r="G42" s="36">
        <v>19.078984894400644</v>
      </c>
      <c r="H42" s="36">
        <v>25.067038580429021</v>
      </c>
      <c r="I42" s="36">
        <v>27.133734046774801</v>
      </c>
      <c r="J42" s="36">
        <v>20.144226803668175</v>
      </c>
      <c r="K42" s="36">
        <v>10.06226112288811</v>
      </c>
      <c r="L42" s="36">
        <v>8.6110409774970993</v>
      </c>
      <c r="M42" s="36">
        <v>3.41944196663919</v>
      </c>
      <c r="N42" s="36">
        <v>11.662629795224118</v>
      </c>
      <c r="O42" s="36">
        <v>12.255249449621687</v>
      </c>
      <c r="P42" s="36">
        <v>10.444694854893045</v>
      </c>
      <c r="Q42" s="36">
        <v>11.619829475132018</v>
      </c>
    </row>
    <row r="43" spans="1:17" x14ac:dyDescent="0.25">
      <c r="A43" s="35" t="s">
        <v>97</v>
      </c>
      <c r="B43" s="36">
        <v>12.274139636848227</v>
      </c>
      <c r="C43" s="36">
        <v>17.602198804675361</v>
      </c>
      <c r="D43" s="36">
        <v>19.754421654501744</v>
      </c>
      <c r="E43" s="36">
        <v>24.944607866184057</v>
      </c>
      <c r="F43" s="36">
        <v>27.88103545551354</v>
      </c>
      <c r="G43" s="36">
        <v>41.450024047951025</v>
      </c>
      <c r="H43" s="36">
        <v>47.096186467429007</v>
      </c>
      <c r="I43" s="36">
        <v>46.138420332389337</v>
      </c>
      <c r="J43" s="36">
        <v>47.253213671344838</v>
      </c>
      <c r="K43" s="36">
        <v>49.166167436573041</v>
      </c>
      <c r="L43" s="36">
        <v>65.246514095803079</v>
      </c>
      <c r="M43" s="36">
        <v>57.186274835519797</v>
      </c>
      <c r="N43" s="36">
        <v>57.767570660905363</v>
      </c>
      <c r="O43" s="36">
        <v>102.93160284858591</v>
      </c>
      <c r="P43" s="36">
        <v>66.58246601236479</v>
      </c>
      <c r="Q43" s="36">
        <v>75.799348939656454</v>
      </c>
    </row>
    <row r="44" spans="1:17" x14ac:dyDescent="0.25">
      <c r="A44" s="35" t="s">
        <v>98</v>
      </c>
      <c r="B44" s="36">
        <v>252.33985087527816</v>
      </c>
      <c r="C44" s="36">
        <v>276.71000128359265</v>
      </c>
      <c r="D44" s="36">
        <v>237.25570638170643</v>
      </c>
      <c r="E44" s="36">
        <v>615.07621334630358</v>
      </c>
      <c r="F44" s="36">
        <v>547.74355706411427</v>
      </c>
      <c r="G44" s="36">
        <v>537.23590439857901</v>
      </c>
      <c r="H44" s="36">
        <v>401.3627878730187</v>
      </c>
      <c r="I44" s="36">
        <v>470.97338718927045</v>
      </c>
      <c r="J44" s="36">
        <v>536.93467486303996</v>
      </c>
      <c r="K44" s="36">
        <v>513.43919977110625</v>
      </c>
      <c r="L44" s="36">
        <v>555.40224207347899</v>
      </c>
      <c r="M44" s="36">
        <v>519.69091914723958</v>
      </c>
      <c r="N44" s="36">
        <v>548.68408962381568</v>
      </c>
      <c r="O44" s="36">
        <v>508.58815027355706</v>
      </c>
      <c r="P44" s="36">
        <v>481.92737245083555</v>
      </c>
      <c r="Q44" s="36">
        <v>453.49186156544005</v>
      </c>
    </row>
    <row r="45" spans="1:17" x14ac:dyDescent="0.25">
      <c r="A45" s="126" t="s">
        <v>252</v>
      </c>
      <c r="B45" s="127">
        <v>856.1109127426439</v>
      </c>
      <c r="C45" s="127">
        <v>871.78344606985297</v>
      </c>
      <c r="D45" s="127">
        <v>849.37176495126346</v>
      </c>
      <c r="E45" s="127">
        <v>881.34365460952142</v>
      </c>
      <c r="F45" s="127">
        <v>877.73740564897707</v>
      </c>
      <c r="G45" s="127">
        <v>875.97700353840673</v>
      </c>
      <c r="H45" s="127">
        <v>885.35218309216691</v>
      </c>
      <c r="I45" s="127">
        <v>888.22629781215414</v>
      </c>
      <c r="J45" s="127">
        <v>885.6281774633137</v>
      </c>
      <c r="K45" s="127">
        <v>779.5183090212621</v>
      </c>
      <c r="L45" s="127">
        <v>851.82314705690192</v>
      </c>
      <c r="M45" s="127">
        <v>834.00628765266151</v>
      </c>
      <c r="N45" s="127">
        <v>817.69022450687703</v>
      </c>
      <c r="O45" s="127">
        <v>812.06529828948783</v>
      </c>
      <c r="P45" s="127">
        <v>792.77362985070363</v>
      </c>
      <c r="Q45" s="127">
        <v>825.40768364653945</v>
      </c>
    </row>
    <row r="46" spans="1:17" x14ac:dyDescent="0.25">
      <c r="A46" s="126" t="s">
        <v>253</v>
      </c>
      <c r="B46" s="127">
        <v>726.0008669943735</v>
      </c>
      <c r="C46" s="127">
        <v>664.36701721998634</v>
      </c>
      <c r="D46" s="127">
        <v>792.10389566928063</v>
      </c>
      <c r="E46" s="127">
        <v>832.02192836757263</v>
      </c>
      <c r="F46" s="127">
        <v>820.84763094099515</v>
      </c>
      <c r="G46" s="127">
        <v>918.68708546900166</v>
      </c>
      <c r="H46" s="127">
        <v>1056.3665505845656</v>
      </c>
      <c r="I46" s="127">
        <v>1141.3266609098227</v>
      </c>
      <c r="J46" s="127">
        <v>1559.8515031703171</v>
      </c>
      <c r="K46" s="127">
        <v>1182.3400616676574</v>
      </c>
      <c r="L46" s="127">
        <v>1472.5048571630482</v>
      </c>
      <c r="M46" s="127">
        <v>1699.960409303907</v>
      </c>
      <c r="N46" s="127">
        <v>1671.4934735767517</v>
      </c>
      <c r="O46" s="127">
        <v>1617.0049890261234</v>
      </c>
      <c r="P46" s="127">
        <v>1763.8725579680834</v>
      </c>
      <c r="Q46" s="127">
        <v>1765.0286199320526</v>
      </c>
    </row>
    <row r="48" spans="1:17" ht="12.75" x14ac:dyDescent="0.25">
      <c r="A48" s="14" t="s">
        <v>226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</row>
    <row r="50" spans="1:17" x14ac:dyDescent="0.25">
      <c r="A50" s="40" t="s">
        <v>241</v>
      </c>
      <c r="B50" s="41">
        <f t="shared" ref="B50:Q50" si="0">SUM(B$51:B$55,B$57:B$58,B$60:B$61,B$63:B$67)</f>
        <v>1.0000000000000002</v>
      </c>
      <c r="C50" s="41">
        <f t="shared" si="0"/>
        <v>1</v>
      </c>
      <c r="D50" s="41">
        <f t="shared" si="0"/>
        <v>1.0000000000000002</v>
      </c>
      <c r="E50" s="41">
        <f t="shared" si="0"/>
        <v>1</v>
      </c>
      <c r="F50" s="41">
        <f t="shared" si="0"/>
        <v>1</v>
      </c>
      <c r="G50" s="41">
        <f t="shared" si="0"/>
        <v>1.0000000000000004</v>
      </c>
      <c r="H50" s="41">
        <f t="shared" si="0"/>
        <v>1.0000000000000002</v>
      </c>
      <c r="I50" s="41">
        <f t="shared" si="0"/>
        <v>0.99999999999999978</v>
      </c>
      <c r="J50" s="41">
        <f t="shared" si="0"/>
        <v>1</v>
      </c>
      <c r="K50" s="41">
        <f t="shared" si="0"/>
        <v>0.99999999999999989</v>
      </c>
      <c r="L50" s="41">
        <f t="shared" si="0"/>
        <v>1</v>
      </c>
      <c r="M50" s="41">
        <f t="shared" si="0"/>
        <v>1</v>
      </c>
      <c r="N50" s="41">
        <f t="shared" si="0"/>
        <v>1.0000000000000004</v>
      </c>
      <c r="O50" s="41">
        <f t="shared" si="0"/>
        <v>1.0000000000000002</v>
      </c>
      <c r="P50" s="41">
        <f t="shared" si="0"/>
        <v>1</v>
      </c>
      <c r="Q50" s="41">
        <f t="shared" si="0"/>
        <v>1</v>
      </c>
    </row>
    <row r="51" spans="1:17" x14ac:dyDescent="0.25">
      <c r="A51" s="22" t="s">
        <v>73</v>
      </c>
      <c r="B51" s="69">
        <f t="shared" ref="B51:Q51" si="1">IF(B$6=0,0,B$6/B$5)</f>
        <v>2.1786953548892325E-2</v>
      </c>
      <c r="C51" s="69">
        <f t="shared" si="1"/>
        <v>2.1801297086701119E-2</v>
      </c>
      <c r="D51" s="69">
        <f t="shared" si="1"/>
        <v>2.184960008278836E-2</v>
      </c>
      <c r="E51" s="69">
        <f t="shared" si="1"/>
        <v>2.1731198705907874E-2</v>
      </c>
      <c r="F51" s="69">
        <f t="shared" si="1"/>
        <v>2.1740438890876363E-2</v>
      </c>
      <c r="G51" s="69">
        <f t="shared" si="1"/>
        <v>2.1825282854003397E-2</v>
      </c>
      <c r="H51" s="69">
        <f t="shared" si="1"/>
        <v>2.1844380980722024E-2</v>
      </c>
      <c r="I51" s="69">
        <f t="shared" si="1"/>
        <v>2.1755728110651386E-2</v>
      </c>
      <c r="J51" s="69">
        <f t="shared" si="1"/>
        <v>2.1995853066123741E-2</v>
      </c>
      <c r="K51" s="69">
        <f t="shared" si="1"/>
        <v>2.1930448294795235E-2</v>
      </c>
      <c r="L51" s="69">
        <f t="shared" si="1"/>
        <v>2.1952343518447357E-2</v>
      </c>
      <c r="M51" s="69">
        <f t="shared" si="1"/>
        <v>2.1984561271708374E-2</v>
      </c>
      <c r="N51" s="69">
        <f t="shared" si="1"/>
        <v>2.2039480581472818E-2</v>
      </c>
      <c r="O51" s="69">
        <f t="shared" si="1"/>
        <v>2.2050194168024586E-2</v>
      </c>
      <c r="P51" s="69">
        <f t="shared" si="1"/>
        <v>2.1963574187640535E-2</v>
      </c>
      <c r="Q51" s="69">
        <f t="shared" si="1"/>
        <v>2.1932641593159462E-2</v>
      </c>
    </row>
    <row r="52" spans="1:17" x14ac:dyDescent="0.25">
      <c r="A52" s="22" t="s">
        <v>74</v>
      </c>
      <c r="B52" s="69">
        <f t="shared" ref="B52:Q52" si="2">IF(B$7=0,0,B$7/B$5)</f>
        <v>7.4223389232246041E-3</v>
      </c>
      <c r="C52" s="69">
        <f t="shared" si="2"/>
        <v>7.4235278754969051E-3</v>
      </c>
      <c r="D52" s="69">
        <f t="shared" si="2"/>
        <v>7.4352377598463559E-3</v>
      </c>
      <c r="E52" s="69">
        <f t="shared" si="2"/>
        <v>7.4013731067904655E-3</v>
      </c>
      <c r="F52" s="69">
        <f t="shared" si="2"/>
        <v>7.4038197797852675E-3</v>
      </c>
      <c r="G52" s="69">
        <f t="shared" si="2"/>
        <v>7.4494369479318045E-3</v>
      </c>
      <c r="H52" s="69">
        <f t="shared" si="2"/>
        <v>7.454515991487643E-3</v>
      </c>
      <c r="I52" s="69">
        <f t="shared" si="2"/>
        <v>7.4319795089046788E-3</v>
      </c>
      <c r="J52" s="69">
        <f t="shared" si="2"/>
        <v>7.5248588642549737E-3</v>
      </c>
      <c r="K52" s="69">
        <f t="shared" si="2"/>
        <v>7.5184198198492268E-3</v>
      </c>
      <c r="L52" s="69">
        <f t="shared" si="2"/>
        <v>7.5160875434234871E-3</v>
      </c>
      <c r="M52" s="69">
        <f t="shared" si="2"/>
        <v>7.5161091536019697E-3</v>
      </c>
      <c r="N52" s="69">
        <f t="shared" si="2"/>
        <v>7.5476458117401937E-3</v>
      </c>
      <c r="O52" s="69">
        <f t="shared" si="2"/>
        <v>7.5562493691001993E-3</v>
      </c>
      <c r="P52" s="69">
        <f t="shared" si="2"/>
        <v>7.5276782634949319E-3</v>
      </c>
      <c r="Q52" s="69">
        <f t="shared" si="2"/>
        <v>7.5176717699079292E-3</v>
      </c>
    </row>
    <row r="53" spans="1:17" x14ac:dyDescent="0.25">
      <c r="A53" s="22" t="s">
        <v>75</v>
      </c>
      <c r="B53" s="69">
        <f t="shared" ref="B53:Q53" si="3">IF(B$8=0,0,B$8/B$5)</f>
        <v>4.994310440241826E-2</v>
      </c>
      <c r="C53" s="69">
        <f t="shared" si="3"/>
        <v>4.9925544547076414E-2</v>
      </c>
      <c r="D53" s="69">
        <f t="shared" si="3"/>
        <v>5.0005414628204417E-2</v>
      </c>
      <c r="E53" s="69">
        <f t="shared" si="3"/>
        <v>4.9831512472544782E-2</v>
      </c>
      <c r="F53" s="69">
        <f t="shared" si="3"/>
        <v>4.984377797732982E-2</v>
      </c>
      <c r="G53" s="69">
        <f t="shared" si="3"/>
        <v>5.0153751425793848E-2</v>
      </c>
      <c r="H53" s="69">
        <f t="shared" si="3"/>
        <v>5.0196067500489987E-2</v>
      </c>
      <c r="I53" s="69">
        <f t="shared" si="3"/>
        <v>5.0075484591079945E-2</v>
      </c>
      <c r="J53" s="69">
        <f t="shared" si="3"/>
        <v>5.0706148509565528E-2</v>
      </c>
      <c r="K53" s="69">
        <f t="shared" si="3"/>
        <v>5.0672863013482491E-2</v>
      </c>
      <c r="L53" s="69">
        <f t="shared" si="3"/>
        <v>5.0668001883366003E-2</v>
      </c>
      <c r="M53" s="69">
        <f t="shared" si="3"/>
        <v>5.0674713841880707E-2</v>
      </c>
      <c r="N53" s="69">
        <f t="shared" si="3"/>
        <v>5.0864220344589206E-2</v>
      </c>
      <c r="O53" s="69">
        <f t="shared" si="3"/>
        <v>5.0914397122257114E-2</v>
      </c>
      <c r="P53" s="69">
        <f t="shared" si="3"/>
        <v>5.0719014034270052E-2</v>
      </c>
      <c r="Q53" s="69">
        <f t="shared" si="3"/>
        <v>5.0659631021093859E-2</v>
      </c>
    </row>
    <row r="54" spans="1:17" x14ac:dyDescent="0.25">
      <c r="A54" s="22" t="s">
        <v>76</v>
      </c>
      <c r="B54" s="69">
        <f t="shared" ref="B54:Q54" si="4">IF(B$9=0,0,B$9/B$5)</f>
        <v>2.2166828307477349E-2</v>
      </c>
      <c r="C54" s="69">
        <f t="shared" si="4"/>
        <v>2.2179489722725505E-2</v>
      </c>
      <c r="D54" s="69">
        <f t="shared" si="4"/>
        <v>2.2227187374524827E-2</v>
      </c>
      <c r="E54" s="69">
        <f t="shared" si="4"/>
        <v>2.2101182102944032E-2</v>
      </c>
      <c r="F54" s="69">
        <f t="shared" si="4"/>
        <v>2.2126888135658294E-2</v>
      </c>
      <c r="G54" s="69">
        <f t="shared" si="4"/>
        <v>2.2213168342751353E-2</v>
      </c>
      <c r="H54" s="69">
        <f t="shared" si="4"/>
        <v>2.2231445797849688E-2</v>
      </c>
      <c r="I54" s="69">
        <f t="shared" si="4"/>
        <v>2.2140343846364933E-2</v>
      </c>
      <c r="J54" s="69">
        <f t="shared" si="4"/>
        <v>2.2388808339116842E-2</v>
      </c>
      <c r="K54" s="69">
        <f t="shared" si="4"/>
        <v>2.2352802153591936E-2</v>
      </c>
      <c r="L54" s="69">
        <f t="shared" si="4"/>
        <v>2.2371791517777431E-2</v>
      </c>
      <c r="M54" s="69">
        <f t="shared" si="4"/>
        <v>2.2387502836308217E-2</v>
      </c>
      <c r="N54" s="69">
        <f t="shared" si="4"/>
        <v>2.2455858598725065E-2</v>
      </c>
      <c r="O54" s="69">
        <f t="shared" si="4"/>
        <v>2.2465483766689661E-2</v>
      </c>
      <c r="P54" s="69">
        <f t="shared" si="4"/>
        <v>2.2372472770041105E-2</v>
      </c>
      <c r="Q54" s="69">
        <f t="shared" si="4"/>
        <v>2.2340594730264521E-2</v>
      </c>
    </row>
    <row r="55" spans="1:17" x14ac:dyDescent="0.25">
      <c r="A55" s="22" t="s">
        <v>77</v>
      </c>
      <c r="B55" s="69">
        <f t="shared" ref="B55:Q55" si="5">IF(B$10=0,0,B$10/B$5)</f>
        <v>3.598345893523721E-2</v>
      </c>
      <c r="C55" s="69">
        <f t="shared" si="5"/>
        <v>3.5896578407920737E-2</v>
      </c>
      <c r="D55" s="69">
        <f t="shared" si="5"/>
        <v>3.6008124498432881E-2</v>
      </c>
      <c r="E55" s="69">
        <f t="shared" si="5"/>
        <v>3.5918522322716216E-2</v>
      </c>
      <c r="F55" s="69">
        <f t="shared" si="5"/>
        <v>3.589056117110969E-2</v>
      </c>
      <c r="G55" s="69">
        <f t="shared" si="5"/>
        <v>3.5991775669564206E-2</v>
      </c>
      <c r="H55" s="69">
        <f t="shared" si="5"/>
        <v>3.6015895456426056E-2</v>
      </c>
      <c r="I55" s="69">
        <f t="shared" si="5"/>
        <v>3.5993883911964938E-2</v>
      </c>
      <c r="J55" s="69">
        <f t="shared" si="5"/>
        <v>3.6616542689991621E-2</v>
      </c>
      <c r="K55" s="69">
        <f t="shared" si="5"/>
        <v>3.6571040353037737E-2</v>
      </c>
      <c r="L55" s="69">
        <f t="shared" si="5"/>
        <v>3.6591950999166262E-2</v>
      </c>
      <c r="M55" s="69">
        <f t="shared" si="5"/>
        <v>3.6557510522723234E-2</v>
      </c>
      <c r="N55" s="69">
        <f t="shared" si="5"/>
        <v>3.6631992835729869E-2</v>
      </c>
      <c r="O55" s="69">
        <f t="shared" si="5"/>
        <v>3.6655386205842001E-2</v>
      </c>
      <c r="P55" s="69">
        <f t="shared" si="5"/>
        <v>3.6559051501152906E-2</v>
      </c>
      <c r="Q55" s="69">
        <f t="shared" si="5"/>
        <v>3.6506573758920545E-2</v>
      </c>
    </row>
    <row r="56" spans="1:17" x14ac:dyDescent="0.25">
      <c r="A56" s="120" t="s">
        <v>242</v>
      </c>
      <c r="B56" s="128">
        <f t="shared" ref="B56:Q56" si="6">IF(B$15=0,0,B$15/B$5)</f>
        <v>0.18958570828484927</v>
      </c>
      <c r="C56" s="128">
        <f t="shared" si="6"/>
        <v>0.18977095415322451</v>
      </c>
      <c r="D56" s="128">
        <f t="shared" si="6"/>
        <v>0.19008650051477463</v>
      </c>
      <c r="E56" s="128">
        <f t="shared" si="6"/>
        <v>0.19603713751061769</v>
      </c>
      <c r="F56" s="128">
        <f t="shared" si="6"/>
        <v>0.19640956936351972</v>
      </c>
      <c r="G56" s="128">
        <f t="shared" si="6"/>
        <v>0.19724219102625251</v>
      </c>
      <c r="H56" s="128">
        <f t="shared" si="6"/>
        <v>0.19746720329682405</v>
      </c>
      <c r="I56" s="128">
        <f t="shared" si="6"/>
        <v>0.19693813139382021</v>
      </c>
      <c r="J56" s="128">
        <f t="shared" si="6"/>
        <v>0.19991412264910513</v>
      </c>
      <c r="K56" s="128">
        <f t="shared" si="6"/>
        <v>0.19889322014467251</v>
      </c>
      <c r="L56" s="128">
        <f t="shared" si="6"/>
        <v>0.19801854407771144</v>
      </c>
      <c r="M56" s="128">
        <f t="shared" si="6"/>
        <v>0.19853817218214853</v>
      </c>
      <c r="N56" s="128">
        <f t="shared" si="6"/>
        <v>0.19994297022311497</v>
      </c>
      <c r="O56" s="128">
        <f t="shared" si="6"/>
        <v>0.20028275355523731</v>
      </c>
      <c r="P56" s="128">
        <f t="shared" si="6"/>
        <v>0.19988256775980712</v>
      </c>
      <c r="Q56" s="128">
        <f t="shared" si="6"/>
        <v>0.19931418847833102</v>
      </c>
    </row>
    <row r="57" spans="1:17" x14ac:dyDescent="0.25">
      <c r="A57" s="47" t="s">
        <v>243</v>
      </c>
      <c r="B57" s="73">
        <f t="shared" ref="B57:Q57" si="7">IF(B$16=0,0,B$16/B$5)</f>
        <v>8.7990695613486117E-2</v>
      </c>
      <c r="C57" s="73">
        <f t="shared" si="7"/>
        <v>8.7995156800965743E-2</v>
      </c>
      <c r="D57" s="73">
        <f t="shared" si="7"/>
        <v>8.8459500817590297E-2</v>
      </c>
      <c r="E57" s="73">
        <f t="shared" si="7"/>
        <v>5.9367945656166397E-2</v>
      </c>
      <c r="F57" s="73">
        <f t="shared" si="7"/>
        <v>5.7282241695402643E-2</v>
      </c>
      <c r="G57" s="73">
        <f t="shared" si="7"/>
        <v>5.7860121411385794E-2</v>
      </c>
      <c r="H57" s="73">
        <f t="shared" si="7"/>
        <v>5.7549087995971589E-2</v>
      </c>
      <c r="I57" s="73">
        <f t="shared" si="7"/>
        <v>5.784154958274712E-2</v>
      </c>
      <c r="J57" s="73">
        <f t="shared" si="7"/>
        <v>5.4694037589471042E-2</v>
      </c>
      <c r="K57" s="73">
        <f t="shared" si="7"/>
        <v>5.4582675882838064E-2</v>
      </c>
      <c r="L57" s="73">
        <f t="shared" si="7"/>
        <v>5.7034460617554301E-2</v>
      </c>
      <c r="M57" s="73">
        <f t="shared" si="7"/>
        <v>5.5846768565621423E-2</v>
      </c>
      <c r="N57" s="73">
        <f t="shared" si="7"/>
        <v>5.1429392251962511E-2</v>
      </c>
      <c r="O57" s="73">
        <f t="shared" si="7"/>
        <v>5.0863137310132402E-2</v>
      </c>
      <c r="P57" s="73">
        <f t="shared" si="7"/>
        <v>5.1304512208676434E-2</v>
      </c>
      <c r="Q57" s="73">
        <f t="shared" si="7"/>
        <v>5.4054348795761091E-2</v>
      </c>
    </row>
    <row r="58" spans="1:17" x14ac:dyDescent="0.25">
      <c r="A58" s="47" t="s">
        <v>244</v>
      </c>
      <c r="B58" s="73">
        <f t="shared" ref="B58:Q58" si="8">IF(B$22=0,0,B$22/B$5)</f>
        <v>0.10159501267136321</v>
      </c>
      <c r="C58" s="73">
        <f t="shared" si="8"/>
        <v>0.10177579735225875</v>
      </c>
      <c r="D58" s="73">
        <f t="shared" si="8"/>
        <v>0.10162699969718432</v>
      </c>
      <c r="E58" s="73">
        <f t="shared" si="8"/>
        <v>0.13666919185445134</v>
      </c>
      <c r="F58" s="73">
        <f t="shared" si="8"/>
        <v>0.13912732766811711</v>
      </c>
      <c r="G58" s="73">
        <f t="shared" si="8"/>
        <v>0.13938206961486674</v>
      </c>
      <c r="H58" s="73">
        <f t="shared" si="8"/>
        <v>0.13991811530085246</v>
      </c>
      <c r="I58" s="73">
        <f t="shared" si="8"/>
        <v>0.13909658181107304</v>
      </c>
      <c r="J58" s="73">
        <f t="shared" si="8"/>
        <v>0.1452200850596341</v>
      </c>
      <c r="K58" s="73">
        <f t="shared" si="8"/>
        <v>0.14431054426183448</v>
      </c>
      <c r="L58" s="73">
        <f t="shared" si="8"/>
        <v>0.14098408346015714</v>
      </c>
      <c r="M58" s="73">
        <f t="shared" si="8"/>
        <v>0.14269140361652716</v>
      </c>
      <c r="N58" s="73">
        <f t="shared" si="8"/>
        <v>0.14851357797115253</v>
      </c>
      <c r="O58" s="73">
        <f t="shared" si="8"/>
        <v>0.14941961624510486</v>
      </c>
      <c r="P58" s="73">
        <f t="shared" si="8"/>
        <v>0.14857805555113071</v>
      </c>
      <c r="Q58" s="73">
        <f t="shared" si="8"/>
        <v>0.14525983968257</v>
      </c>
    </row>
    <row r="59" spans="1:17" x14ac:dyDescent="0.25">
      <c r="A59" s="45" t="s">
        <v>245</v>
      </c>
      <c r="B59" s="71">
        <f t="shared" ref="B59:Q59" si="9">IF(B$23=0,0,B$23/B$5)</f>
        <v>7.645135924112012E-2</v>
      </c>
      <c r="C59" s="71">
        <f t="shared" si="9"/>
        <v>7.6467898325734071E-2</v>
      </c>
      <c r="D59" s="71">
        <f t="shared" si="9"/>
        <v>7.670726184713815E-2</v>
      </c>
      <c r="E59" s="71">
        <f t="shared" si="9"/>
        <v>7.5805286502042976E-2</v>
      </c>
      <c r="F59" s="71">
        <f t="shared" si="9"/>
        <v>7.5567969669689358E-2</v>
      </c>
      <c r="G59" s="71">
        <f t="shared" si="9"/>
        <v>7.5585423316021833E-2</v>
      </c>
      <c r="H59" s="71">
        <f t="shared" si="9"/>
        <v>7.580782554421478E-2</v>
      </c>
      <c r="I59" s="71">
        <f t="shared" si="9"/>
        <v>7.5696968691778707E-2</v>
      </c>
      <c r="J59" s="71">
        <f t="shared" si="9"/>
        <v>7.6353691294715101E-2</v>
      </c>
      <c r="K59" s="71">
        <f t="shared" si="9"/>
        <v>7.602544045535288E-2</v>
      </c>
      <c r="L59" s="71">
        <f t="shared" si="9"/>
        <v>7.6035997914653694E-2</v>
      </c>
      <c r="M59" s="71">
        <f t="shared" si="9"/>
        <v>7.6084693876606796E-2</v>
      </c>
      <c r="N59" s="71">
        <f t="shared" si="9"/>
        <v>7.6097968287048637E-2</v>
      </c>
      <c r="O59" s="71">
        <f t="shared" si="9"/>
        <v>7.6151325766744035E-2</v>
      </c>
      <c r="P59" s="71">
        <f t="shared" si="9"/>
        <v>7.6161839661866987E-2</v>
      </c>
      <c r="Q59" s="71">
        <f t="shared" si="9"/>
        <v>7.61027817330307E-2</v>
      </c>
    </row>
    <row r="60" spans="1:17" x14ac:dyDescent="0.25">
      <c r="A60" s="47" t="s">
        <v>246</v>
      </c>
      <c r="B60" s="73">
        <f t="shared" ref="B60:Q60" si="10">IF(B$24=0,0,B$24/B$5)</f>
        <v>5.3154557393739831E-2</v>
      </c>
      <c r="C60" s="73">
        <f t="shared" si="10"/>
        <v>5.3299715808811904E-2</v>
      </c>
      <c r="D60" s="73">
        <f t="shared" si="10"/>
        <v>5.3419366348659604E-2</v>
      </c>
      <c r="E60" s="73">
        <f t="shared" si="10"/>
        <v>5.2871258605355645E-2</v>
      </c>
      <c r="F60" s="73">
        <f t="shared" si="10"/>
        <v>5.2882174481195102E-2</v>
      </c>
      <c r="G60" s="73">
        <f t="shared" si="10"/>
        <v>5.2890311061111167E-2</v>
      </c>
      <c r="H60" s="73">
        <f t="shared" si="10"/>
        <v>5.3055455115159716E-2</v>
      </c>
      <c r="I60" s="73">
        <f t="shared" si="10"/>
        <v>5.2761254110825204E-2</v>
      </c>
      <c r="J60" s="73">
        <f t="shared" si="10"/>
        <v>5.3568370329788194E-2</v>
      </c>
      <c r="K60" s="73">
        <f t="shared" si="10"/>
        <v>5.2957066955409492E-2</v>
      </c>
      <c r="L60" s="73">
        <f t="shared" si="10"/>
        <v>5.2494754605671941E-2</v>
      </c>
      <c r="M60" s="73">
        <f t="shared" si="10"/>
        <v>5.25460601414015E-2</v>
      </c>
      <c r="N60" s="73">
        <f t="shared" si="10"/>
        <v>5.279110005809013E-2</v>
      </c>
      <c r="O60" s="73">
        <f t="shared" si="10"/>
        <v>5.311283635608971E-2</v>
      </c>
      <c r="P60" s="73">
        <f t="shared" si="10"/>
        <v>5.2952429127954018E-2</v>
      </c>
      <c r="Q60" s="73">
        <f t="shared" si="10"/>
        <v>5.285913465447236E-2</v>
      </c>
    </row>
    <row r="61" spans="1:17" x14ac:dyDescent="0.25">
      <c r="A61" s="47" t="s">
        <v>247</v>
      </c>
      <c r="B61" s="73">
        <f t="shared" ref="B61:Q61" si="11">IF(B$25=0,0,B$25/B$5)</f>
        <v>2.3296801847380276E-2</v>
      </c>
      <c r="C61" s="73">
        <f t="shared" si="11"/>
        <v>2.3168182516922171E-2</v>
      </c>
      <c r="D61" s="73">
        <f t="shared" si="11"/>
        <v>2.3287895498478563E-2</v>
      </c>
      <c r="E61" s="73">
        <f t="shared" si="11"/>
        <v>2.2934027896687335E-2</v>
      </c>
      <c r="F61" s="73">
        <f t="shared" si="11"/>
        <v>2.2685795188494284E-2</v>
      </c>
      <c r="G61" s="73">
        <f t="shared" si="11"/>
        <v>2.2695112254910669E-2</v>
      </c>
      <c r="H61" s="73">
        <f t="shared" si="11"/>
        <v>2.2752370429055056E-2</v>
      </c>
      <c r="I61" s="73">
        <f t="shared" si="11"/>
        <v>2.2935714580953507E-2</v>
      </c>
      <c r="J61" s="73">
        <f t="shared" si="11"/>
        <v>2.2785320964926893E-2</v>
      </c>
      <c r="K61" s="73">
        <f t="shared" si="11"/>
        <v>2.3068373499943364E-2</v>
      </c>
      <c r="L61" s="73">
        <f t="shared" si="11"/>
        <v>2.3541243308981784E-2</v>
      </c>
      <c r="M61" s="73">
        <f t="shared" si="11"/>
        <v>2.3538633735205292E-2</v>
      </c>
      <c r="N61" s="73">
        <f t="shared" si="11"/>
        <v>2.3306868228958527E-2</v>
      </c>
      <c r="O61" s="73">
        <f t="shared" si="11"/>
        <v>2.3038489410654322E-2</v>
      </c>
      <c r="P61" s="73">
        <f t="shared" si="11"/>
        <v>2.3209410533912959E-2</v>
      </c>
      <c r="Q61" s="73">
        <f t="shared" si="11"/>
        <v>2.3243647078558336E-2</v>
      </c>
    </row>
    <row r="62" spans="1:17" x14ac:dyDescent="0.25">
      <c r="A62" s="45" t="s">
        <v>248</v>
      </c>
      <c r="B62" s="71">
        <f t="shared" ref="B62:Q62" si="12">IF(B$26=0,0,B$26/B$5)</f>
        <v>0.21399664780850153</v>
      </c>
      <c r="C62" s="71">
        <f t="shared" si="12"/>
        <v>0.21428304701551565</v>
      </c>
      <c r="D62" s="71">
        <f t="shared" si="12"/>
        <v>0.21457028444957504</v>
      </c>
      <c r="E62" s="71">
        <f t="shared" si="12"/>
        <v>0.21232070622236099</v>
      </c>
      <c r="F62" s="71">
        <f t="shared" si="12"/>
        <v>0.21373874224094938</v>
      </c>
      <c r="G62" s="71">
        <f t="shared" si="12"/>
        <v>0.21474553697809998</v>
      </c>
      <c r="H62" s="71">
        <f t="shared" si="12"/>
        <v>0.21540586804655479</v>
      </c>
      <c r="I62" s="71">
        <f t="shared" si="12"/>
        <v>0.21523689119972228</v>
      </c>
      <c r="J62" s="71">
        <f t="shared" si="12"/>
        <v>0.21917316505195023</v>
      </c>
      <c r="K62" s="71">
        <f t="shared" si="12"/>
        <v>0.21751635386880755</v>
      </c>
      <c r="L62" s="71">
        <f t="shared" si="12"/>
        <v>0.21684258721044405</v>
      </c>
      <c r="M62" s="71">
        <f t="shared" si="12"/>
        <v>0.2173548519600621</v>
      </c>
      <c r="N62" s="71">
        <f t="shared" si="12"/>
        <v>0.21745943350088159</v>
      </c>
      <c r="O62" s="71">
        <f t="shared" si="12"/>
        <v>0.21793569928638823</v>
      </c>
      <c r="P62" s="71">
        <f t="shared" si="12"/>
        <v>0.22139371938764948</v>
      </c>
      <c r="Q62" s="71">
        <f t="shared" si="12"/>
        <v>0.21868934220597236</v>
      </c>
    </row>
    <row r="63" spans="1:17" x14ac:dyDescent="0.25">
      <c r="A63" s="47" t="s">
        <v>249</v>
      </c>
      <c r="B63" s="73">
        <f t="shared" ref="B63:Q63" si="13">IF(B$27=0,0,B$27/B$5)</f>
        <v>0.18171973760141849</v>
      </c>
      <c r="C63" s="73">
        <f t="shared" si="13"/>
        <v>0.18178691939112845</v>
      </c>
      <c r="D63" s="73">
        <f t="shared" si="13"/>
        <v>0.18221035113663711</v>
      </c>
      <c r="E63" s="73">
        <f t="shared" si="13"/>
        <v>0.17835030048313366</v>
      </c>
      <c r="F63" s="73">
        <f t="shared" si="13"/>
        <v>0.17597657528605082</v>
      </c>
      <c r="G63" s="73">
        <f t="shared" si="13"/>
        <v>0.17922130034324543</v>
      </c>
      <c r="H63" s="73">
        <f t="shared" si="13"/>
        <v>0.17773475681575204</v>
      </c>
      <c r="I63" s="73">
        <f t="shared" si="13"/>
        <v>0.17613268174479035</v>
      </c>
      <c r="J63" s="73">
        <f t="shared" si="13"/>
        <v>0.1717119528409364</v>
      </c>
      <c r="K63" s="73">
        <f t="shared" si="13"/>
        <v>0.1711529598278215</v>
      </c>
      <c r="L63" s="73">
        <f t="shared" si="13"/>
        <v>0.1742975530001114</v>
      </c>
      <c r="M63" s="73">
        <f t="shared" si="13"/>
        <v>0.1737001770591507</v>
      </c>
      <c r="N63" s="73">
        <f t="shared" si="13"/>
        <v>0.17569832824697301</v>
      </c>
      <c r="O63" s="73">
        <f t="shared" si="13"/>
        <v>0.17504916206055204</v>
      </c>
      <c r="P63" s="73">
        <f t="shared" si="13"/>
        <v>0.16277300578333634</v>
      </c>
      <c r="Q63" s="73">
        <f t="shared" si="13"/>
        <v>0.17395235093685607</v>
      </c>
    </row>
    <row r="64" spans="1:17" x14ac:dyDescent="0.25">
      <c r="A64" s="47" t="s">
        <v>250</v>
      </c>
      <c r="B64" s="73">
        <f t="shared" ref="B64:Q64" si="14">IF(B$33=0,0,B$33/B$5)</f>
        <v>3.2276910207083072E-2</v>
      </c>
      <c r="C64" s="73">
        <f t="shared" si="14"/>
        <v>3.2496127624387194E-2</v>
      </c>
      <c r="D64" s="73">
        <f t="shared" si="14"/>
        <v>3.2359933312937912E-2</v>
      </c>
      <c r="E64" s="73">
        <f t="shared" si="14"/>
        <v>3.3970405739227334E-2</v>
      </c>
      <c r="F64" s="73">
        <f t="shared" si="14"/>
        <v>3.7762166954898549E-2</v>
      </c>
      <c r="G64" s="73">
        <f t="shared" si="14"/>
        <v>3.552423663485451E-2</v>
      </c>
      <c r="H64" s="73">
        <f t="shared" si="14"/>
        <v>3.7671111230802704E-2</v>
      </c>
      <c r="I64" s="73">
        <f t="shared" si="14"/>
        <v>3.9104209454931996E-2</v>
      </c>
      <c r="J64" s="73">
        <f t="shared" si="14"/>
        <v>4.7461212211013834E-2</v>
      </c>
      <c r="K64" s="73">
        <f t="shared" si="14"/>
        <v>4.636339404098605E-2</v>
      </c>
      <c r="L64" s="73">
        <f t="shared" si="14"/>
        <v>4.254503421033265E-2</v>
      </c>
      <c r="M64" s="73">
        <f t="shared" si="14"/>
        <v>4.3654674900911454E-2</v>
      </c>
      <c r="N64" s="73">
        <f t="shared" si="14"/>
        <v>4.1761105253908547E-2</v>
      </c>
      <c r="O64" s="73">
        <f t="shared" si="14"/>
        <v>4.2886537225836241E-2</v>
      </c>
      <c r="P64" s="73">
        <f t="shared" si="14"/>
        <v>5.8620713604313153E-2</v>
      </c>
      <c r="Q64" s="73">
        <f t="shared" si="14"/>
        <v>4.4736991269116323E-2</v>
      </c>
    </row>
    <row r="65" spans="1:17" x14ac:dyDescent="0.25">
      <c r="A65" s="45" t="s">
        <v>251</v>
      </c>
      <c r="B65" s="71">
        <f t="shared" ref="B65:Q65" si="15">IF(B$34=0,0,B$34/B$5)</f>
        <v>0.22776762099305145</v>
      </c>
      <c r="C65" s="71">
        <f t="shared" si="15"/>
        <v>0.23553294167571706</v>
      </c>
      <c r="D65" s="71">
        <f t="shared" si="15"/>
        <v>0.22117754632507544</v>
      </c>
      <c r="E65" s="71">
        <f t="shared" si="15"/>
        <v>0.22655384422463057</v>
      </c>
      <c r="F65" s="71">
        <f t="shared" si="15"/>
        <v>0.22882878868344345</v>
      </c>
      <c r="G65" s="71">
        <f t="shared" si="15"/>
        <v>0.21663633189160547</v>
      </c>
      <c r="H65" s="71">
        <f t="shared" si="15"/>
        <v>0.20397119949402759</v>
      </c>
      <c r="I65" s="71">
        <f t="shared" si="15"/>
        <v>0.19877116723481453</v>
      </c>
      <c r="J65" s="71">
        <f t="shared" si="15"/>
        <v>0.16146768158689695</v>
      </c>
      <c r="K65" s="71">
        <f t="shared" si="15"/>
        <v>0.18039790103627196</v>
      </c>
      <c r="L65" s="71">
        <f t="shared" si="15"/>
        <v>0.16336048707479819</v>
      </c>
      <c r="M65" s="71">
        <f t="shared" si="15"/>
        <v>0.14079298325804834</v>
      </c>
      <c r="N65" s="71">
        <f t="shared" si="15"/>
        <v>0.13848536739654346</v>
      </c>
      <c r="O65" s="71">
        <f t="shared" si="15"/>
        <v>0.14497708300274087</v>
      </c>
      <c r="P65" s="71">
        <f t="shared" si="15"/>
        <v>0.12638274959066578</v>
      </c>
      <c r="Q65" s="71">
        <f t="shared" si="15"/>
        <v>0.12948445861710922</v>
      </c>
    </row>
    <row r="66" spans="1:17" x14ac:dyDescent="0.25">
      <c r="A66" s="45" t="s">
        <v>252</v>
      </c>
      <c r="B66" s="71">
        <f t="shared" ref="B66:Q66" si="16">IF(B$45=0,0,B$45/B$5)</f>
        <v>8.381717406796288E-2</v>
      </c>
      <c r="C66" s="71">
        <f t="shared" si="16"/>
        <v>8.3264599021085239E-2</v>
      </c>
      <c r="D66" s="71">
        <f t="shared" si="16"/>
        <v>8.2756293001155515E-2</v>
      </c>
      <c r="E66" s="71">
        <f t="shared" si="16"/>
        <v>7.8341696200219538E-2</v>
      </c>
      <c r="F66" s="71">
        <f t="shared" si="16"/>
        <v>7.6710689848712182E-2</v>
      </c>
      <c r="G66" s="71">
        <f t="shared" si="16"/>
        <v>7.7196610079237837E-2</v>
      </c>
      <c r="H66" s="71">
        <f t="shared" si="16"/>
        <v>7.7333902049484968E-2</v>
      </c>
      <c r="I66" s="71">
        <f t="shared" si="16"/>
        <v>7.7007985853304067E-2</v>
      </c>
      <c r="J66" s="71">
        <f t="shared" si="16"/>
        <v>7.38273923818972E-2</v>
      </c>
      <c r="K66" s="71">
        <f t="shared" si="16"/>
        <v>7.4747578228455444E-2</v>
      </c>
      <c r="L66" s="71">
        <f t="shared" si="16"/>
        <v>7.5730540541361857E-2</v>
      </c>
      <c r="M66" s="71">
        <f t="shared" si="16"/>
        <v>7.5077647236981113E-2</v>
      </c>
      <c r="N66" s="71">
        <f t="shared" si="16"/>
        <v>7.5053450345343803E-2</v>
      </c>
      <c r="O66" s="71">
        <f t="shared" si="16"/>
        <v>7.3886586132999379E-2</v>
      </c>
      <c r="P66" s="71">
        <f t="shared" si="16"/>
        <v>7.3501350192191672E-2</v>
      </c>
      <c r="Q66" s="71">
        <f t="shared" si="16"/>
        <v>7.5660922775781389E-2</v>
      </c>
    </row>
    <row r="67" spans="1:17" x14ac:dyDescent="0.25">
      <c r="A67" s="57" t="s">
        <v>253</v>
      </c>
      <c r="B67" s="72">
        <f t="shared" ref="B67:Q67" si="17">IF(B$46=0,0,B$46/B$5)</f>
        <v>7.1078805487265098E-2</v>
      </c>
      <c r="C67" s="72">
        <f t="shared" si="17"/>
        <v>6.345412216880307E-2</v>
      </c>
      <c r="D67" s="72">
        <f t="shared" si="17"/>
        <v>7.7176549518484433E-2</v>
      </c>
      <c r="E67" s="72">
        <f t="shared" si="17"/>
        <v>7.3957540629224855E-2</v>
      </c>
      <c r="F67" s="72">
        <f t="shared" si="17"/>
        <v>7.1738754238926436E-2</v>
      </c>
      <c r="G67" s="72">
        <f t="shared" si="17"/>
        <v>8.0960491468738127E-2</v>
      </c>
      <c r="H67" s="72">
        <f t="shared" si="17"/>
        <v>9.2271695841918661E-2</v>
      </c>
      <c r="I67" s="72">
        <f t="shared" si="17"/>
        <v>9.8951435657594122E-2</v>
      </c>
      <c r="J67" s="72">
        <f t="shared" si="17"/>
        <v>0.13003173556638281</v>
      </c>
      <c r="K67" s="72">
        <f t="shared" si="17"/>
        <v>0.11337393263168305</v>
      </c>
      <c r="L67" s="72">
        <f t="shared" si="17"/>
        <v>0.13091166771885027</v>
      </c>
      <c r="M67" s="72">
        <f t="shared" si="17"/>
        <v>0.1530312538599306</v>
      </c>
      <c r="N67" s="72">
        <f t="shared" si="17"/>
        <v>0.1534216120748107</v>
      </c>
      <c r="O67" s="72">
        <f t="shared" si="17"/>
        <v>0.14712484162397682</v>
      </c>
      <c r="P67" s="72">
        <f t="shared" si="17"/>
        <v>0.16353598265121952</v>
      </c>
      <c r="Q67" s="72">
        <f t="shared" si="17"/>
        <v>0.16179119331642888</v>
      </c>
    </row>
    <row r="69" spans="1:17" ht="12.75" x14ac:dyDescent="0.25">
      <c r="A69" s="14" t="s">
        <v>104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</row>
    <row r="71" spans="1:17" x14ac:dyDescent="0.25">
      <c r="A71" s="40" t="s">
        <v>241</v>
      </c>
      <c r="B71" s="90">
        <v>0.52111685618573755</v>
      </c>
      <c r="C71" s="90">
        <v>0.52142907145421025</v>
      </c>
      <c r="D71" s="90">
        <v>0.51963696175958973</v>
      </c>
      <c r="E71" s="90">
        <v>0.52703806272005826</v>
      </c>
      <c r="F71" s="90">
        <v>0.53234447415798614</v>
      </c>
      <c r="G71" s="90">
        <v>0.53262244703102579</v>
      </c>
      <c r="H71" s="90">
        <v>0.53556158311019308</v>
      </c>
      <c r="I71" s="90">
        <v>0.54109120827842372</v>
      </c>
      <c r="J71" s="90">
        <v>0.54569705615548592</v>
      </c>
      <c r="K71" s="90">
        <v>0.54852058422144245</v>
      </c>
      <c r="L71" s="90">
        <v>0.55015213685241215</v>
      </c>
      <c r="M71" s="90">
        <v>0.553131187863794</v>
      </c>
      <c r="N71" s="90">
        <v>0.56025289255097166</v>
      </c>
      <c r="O71" s="90">
        <v>0.56520749585720342</v>
      </c>
      <c r="P71" s="90">
        <v>0.57459301223424253</v>
      </c>
      <c r="Q71" s="90">
        <v>0.59121641911340039</v>
      </c>
    </row>
    <row r="72" spans="1:17" x14ac:dyDescent="0.25">
      <c r="A72" s="22" t="s">
        <v>73</v>
      </c>
      <c r="B72" s="106">
        <v>0.45334484295135546</v>
      </c>
      <c r="C72" s="106">
        <v>0.45316832838675297</v>
      </c>
      <c r="D72" s="106">
        <v>0.45287263743868311</v>
      </c>
      <c r="E72" s="106">
        <v>0.45416445703023128</v>
      </c>
      <c r="F72" s="106">
        <v>0.45697909636287282</v>
      </c>
      <c r="G72" s="106">
        <v>0.45881373504032374</v>
      </c>
      <c r="H72" s="106">
        <v>0.46262868488802544</v>
      </c>
      <c r="I72" s="106">
        <v>0.46649769690186754</v>
      </c>
      <c r="J72" s="106">
        <v>0.47246820505366671</v>
      </c>
      <c r="K72" s="106">
        <v>0.47306435387617946</v>
      </c>
      <c r="L72" s="106">
        <v>0.47601367057109617</v>
      </c>
      <c r="M72" s="106">
        <v>0.47979308746754346</v>
      </c>
      <c r="N72" s="106">
        <v>0.48622290068418411</v>
      </c>
      <c r="O72" s="106">
        <v>0.49115631966138718</v>
      </c>
      <c r="P72" s="106">
        <v>0.49835561452968141</v>
      </c>
      <c r="Q72" s="106">
        <v>0.51433080581495916</v>
      </c>
    </row>
    <row r="73" spans="1:17" x14ac:dyDescent="0.25">
      <c r="A73" s="22" t="s">
        <v>74</v>
      </c>
      <c r="B73" s="106">
        <v>0.11447627826059635</v>
      </c>
      <c r="C73" s="106">
        <v>0.11444124815959661</v>
      </c>
      <c r="D73" s="106">
        <v>0.11437540411098343</v>
      </c>
      <c r="E73" s="106">
        <v>0.11466391122227007</v>
      </c>
      <c r="F73" s="106">
        <v>0.11537789944544254</v>
      </c>
      <c r="G73" s="106">
        <v>0.115813710495591</v>
      </c>
      <c r="H73" s="106">
        <v>0.1167963680593017</v>
      </c>
      <c r="I73" s="106">
        <v>0.11778322601308024</v>
      </c>
      <c r="J73" s="106">
        <v>0.11928674357982298</v>
      </c>
      <c r="K73" s="106">
        <v>0.11943517308337834</v>
      </c>
      <c r="L73" s="106">
        <v>0.12018932289453754</v>
      </c>
      <c r="M73" s="106">
        <v>0.12111950111305812</v>
      </c>
      <c r="N73" s="106">
        <v>0.12272543134500578</v>
      </c>
      <c r="O73" s="106">
        <v>0.12396556959759515</v>
      </c>
      <c r="P73" s="106">
        <v>0.12578431749504634</v>
      </c>
      <c r="Q73" s="106">
        <v>0.12980411205483583</v>
      </c>
    </row>
    <row r="74" spans="1:17" x14ac:dyDescent="0.25">
      <c r="A74" s="22" t="s">
        <v>75</v>
      </c>
      <c r="B74" s="106">
        <v>0.62343069306404553</v>
      </c>
      <c r="C74" s="106">
        <v>0.62328648033078138</v>
      </c>
      <c r="D74" s="106">
        <v>0.62294396384885209</v>
      </c>
      <c r="E74" s="106">
        <v>0.62436010127016961</v>
      </c>
      <c r="F74" s="106">
        <v>0.62826488530808233</v>
      </c>
      <c r="G74" s="106">
        <v>0.63060259607717095</v>
      </c>
      <c r="H74" s="106">
        <v>0.63596014183107541</v>
      </c>
      <c r="I74" s="106">
        <v>0.6413795104577299</v>
      </c>
      <c r="J74" s="106">
        <v>0.64954657766134738</v>
      </c>
      <c r="K74" s="106">
        <v>0.65035439978245357</v>
      </c>
      <c r="L74" s="106">
        <v>0.65442790493498115</v>
      </c>
      <c r="M74" s="106">
        <v>0.65949163961435209</v>
      </c>
      <c r="N74" s="106">
        <v>0.66819152754037647</v>
      </c>
      <c r="O74" s="106">
        <v>0.67493217567324437</v>
      </c>
      <c r="P74" s="106">
        <v>0.68481513920059656</v>
      </c>
      <c r="Q74" s="106">
        <v>0.70658677474592146</v>
      </c>
    </row>
    <row r="75" spans="1:17" x14ac:dyDescent="0.25">
      <c r="A75" s="22" t="s">
        <v>76</v>
      </c>
      <c r="B75" s="106">
        <v>0.44406598075426801</v>
      </c>
      <c r="C75" s="106">
        <v>0.44389262260788975</v>
      </c>
      <c r="D75" s="106">
        <v>0.44360151116991653</v>
      </c>
      <c r="E75" s="106">
        <v>0.44486068301412723</v>
      </c>
      <c r="F75" s="106">
        <v>0.44763397935004651</v>
      </c>
      <c r="G75" s="106">
        <v>0.44943164313718542</v>
      </c>
      <c r="H75" s="106">
        <v>0.45317785126984006</v>
      </c>
      <c r="I75" s="106">
        <v>0.45697762085678234</v>
      </c>
      <c r="J75" s="106">
        <v>0.46283319199045142</v>
      </c>
      <c r="K75" s="106">
        <v>0.4634206451075365</v>
      </c>
      <c r="L75" s="106">
        <v>0.4663057081791141</v>
      </c>
      <c r="M75" s="106">
        <v>0.47001339393819563</v>
      </c>
      <c r="N75" s="106">
        <v>0.47630248246519119</v>
      </c>
      <c r="O75" s="106">
        <v>0.4811353893565653</v>
      </c>
      <c r="P75" s="106">
        <v>0.48820217493563006</v>
      </c>
      <c r="Q75" s="106">
        <v>0.50385565779875363</v>
      </c>
    </row>
    <row r="76" spans="1:17" x14ac:dyDescent="0.25">
      <c r="A76" s="22" t="s">
        <v>77</v>
      </c>
      <c r="B76" s="106">
        <v>0.68592790192398045</v>
      </c>
      <c r="C76" s="106">
        <v>0.68397026490042157</v>
      </c>
      <c r="D76" s="106">
        <v>0.68394943440743139</v>
      </c>
      <c r="E76" s="106">
        <v>0.68830421135409903</v>
      </c>
      <c r="F76" s="106">
        <v>0.69200037560198735</v>
      </c>
      <c r="G76" s="106">
        <v>0.69396238190766679</v>
      </c>
      <c r="H76" s="106">
        <v>0.69947239156452956</v>
      </c>
      <c r="I76" s="106">
        <v>0.70598825240502339</v>
      </c>
      <c r="J76" s="106">
        <v>0.71908299674481402</v>
      </c>
      <c r="K76" s="106">
        <v>0.71996574547691927</v>
      </c>
      <c r="L76" s="106">
        <v>0.72437619236010964</v>
      </c>
      <c r="M76" s="106">
        <v>0.72886251607604757</v>
      </c>
      <c r="N76" s="106">
        <v>0.73848386985309555</v>
      </c>
      <c r="O76" s="106">
        <v>0.74629874757024839</v>
      </c>
      <c r="P76" s="106">
        <v>0.75736538804204623</v>
      </c>
      <c r="Q76" s="106">
        <v>0.7819608616205862</v>
      </c>
    </row>
    <row r="77" spans="1:17" x14ac:dyDescent="0.25">
      <c r="A77" s="120" t="s">
        <v>242</v>
      </c>
      <c r="B77" s="129">
        <v>0.56066719473674964</v>
      </c>
      <c r="C77" s="129">
        <v>0.56122921552700167</v>
      </c>
      <c r="D77" s="129">
        <v>0.56046594052925913</v>
      </c>
      <c r="E77" s="129">
        <v>0.58429508636611682</v>
      </c>
      <c r="F77" s="129">
        <v>0.59069241827204266</v>
      </c>
      <c r="G77" s="129">
        <v>0.59246275412441329</v>
      </c>
      <c r="H77" s="129">
        <v>0.59776974396553595</v>
      </c>
      <c r="I77" s="129">
        <v>0.60289915716529141</v>
      </c>
      <c r="J77" s="129">
        <v>0.61341870518226083</v>
      </c>
      <c r="K77" s="129">
        <v>0.61433482406764783</v>
      </c>
      <c r="L77" s="129">
        <v>0.61570437079486995</v>
      </c>
      <c r="M77" s="129">
        <v>0.62155202324988168</v>
      </c>
      <c r="N77" s="129">
        <v>0.63294588848304723</v>
      </c>
      <c r="O77" s="129">
        <v>0.63937104588580229</v>
      </c>
      <c r="P77" s="129">
        <v>0.64927449471965404</v>
      </c>
      <c r="Q77" s="129">
        <v>0.66784010859326093</v>
      </c>
    </row>
    <row r="78" spans="1:17" x14ac:dyDescent="0.25">
      <c r="A78" s="45" t="s">
        <v>245</v>
      </c>
      <c r="B78" s="116">
        <v>0.45899476928654237</v>
      </c>
      <c r="C78" s="116">
        <v>0.45864568636440001</v>
      </c>
      <c r="D78" s="116">
        <v>0.4583699106882333</v>
      </c>
      <c r="E78" s="116">
        <v>0.45962715856258823</v>
      </c>
      <c r="F78" s="116">
        <v>0.46237746095628962</v>
      </c>
      <c r="G78" s="116">
        <v>0.46413718517734343</v>
      </c>
      <c r="H78" s="116">
        <v>0.46779810422069762</v>
      </c>
      <c r="I78" s="116">
        <v>0.47233765808336081</v>
      </c>
      <c r="J78" s="116">
        <v>0.47769782164281716</v>
      </c>
      <c r="K78" s="116">
        <v>0.47910356771945151</v>
      </c>
      <c r="L78" s="116">
        <v>0.4822681309107319</v>
      </c>
      <c r="M78" s="116">
        <v>0.48579553914939183</v>
      </c>
      <c r="N78" s="116">
        <v>0.49157886140063684</v>
      </c>
      <c r="O78" s="116">
        <v>0.49614499896015879</v>
      </c>
      <c r="P78" s="116">
        <v>0.50394792002646438</v>
      </c>
      <c r="Q78" s="116">
        <v>0.52011229235594336</v>
      </c>
    </row>
    <row r="79" spans="1:17" x14ac:dyDescent="0.25">
      <c r="A79" s="45" t="s">
        <v>248</v>
      </c>
      <c r="B79" s="116">
        <v>0.44344955752954884</v>
      </c>
      <c r="C79" s="116">
        <v>0.44433841707778449</v>
      </c>
      <c r="D79" s="116">
        <v>0.44377704449658334</v>
      </c>
      <c r="E79" s="116">
        <v>0.44392297343256815</v>
      </c>
      <c r="F79" s="116">
        <v>0.45084432859111545</v>
      </c>
      <c r="G79" s="116">
        <v>0.45105788815302883</v>
      </c>
      <c r="H79" s="116">
        <v>0.45589160434771353</v>
      </c>
      <c r="I79" s="116">
        <v>0.46048588579287403</v>
      </c>
      <c r="J79" s="116">
        <v>0.47004894410009562</v>
      </c>
      <c r="K79" s="116">
        <v>0.46932317742268082</v>
      </c>
      <c r="L79" s="116">
        <v>0.47109894563485566</v>
      </c>
      <c r="M79" s="116">
        <v>0.4754999958869075</v>
      </c>
      <c r="N79" s="116">
        <v>0.4809539187500243</v>
      </c>
      <c r="O79" s="116">
        <v>0.48612534702402738</v>
      </c>
      <c r="P79" s="116">
        <v>0.50171038901189224</v>
      </c>
      <c r="Q79" s="116">
        <v>0.51162066943600704</v>
      </c>
    </row>
    <row r="80" spans="1:17" x14ac:dyDescent="0.25">
      <c r="A80" s="45" t="s">
        <v>251</v>
      </c>
      <c r="B80" s="116">
        <v>0.61807297878345091</v>
      </c>
      <c r="C80" s="116">
        <v>0.6176105202976252</v>
      </c>
      <c r="D80" s="116">
        <v>0.61236948236995481</v>
      </c>
      <c r="E80" s="116">
        <v>0.62862880105636731</v>
      </c>
      <c r="F80" s="116">
        <v>0.63695811309679129</v>
      </c>
      <c r="G80" s="116">
        <v>0.63997220401250421</v>
      </c>
      <c r="H80" s="116">
        <v>0.63907821921343444</v>
      </c>
      <c r="I80" s="116">
        <v>0.65182079135472604</v>
      </c>
      <c r="J80" s="116">
        <v>0.65767641539415467</v>
      </c>
      <c r="K80" s="116">
        <v>0.67127951885038528</v>
      </c>
      <c r="L80" s="116">
        <v>0.67731014053771177</v>
      </c>
      <c r="M80" s="116">
        <v>0.68048003476633168</v>
      </c>
      <c r="N80" s="116">
        <v>0.69342389605890264</v>
      </c>
      <c r="O80" s="116">
        <v>0.68961298139109295</v>
      </c>
      <c r="P80" s="116">
        <v>0.69910451991992162</v>
      </c>
      <c r="Q80" s="116">
        <v>0.71959453371357729</v>
      </c>
    </row>
    <row r="81" spans="1:17" x14ac:dyDescent="0.25">
      <c r="A81" s="45" t="s">
        <v>252</v>
      </c>
      <c r="B81" s="116">
        <v>0.61024761215318568</v>
      </c>
      <c r="C81" s="116">
        <v>0.60993296210339765</v>
      </c>
      <c r="D81" s="116">
        <v>0.60954359928049962</v>
      </c>
      <c r="E81" s="116">
        <v>0.6091924178686664</v>
      </c>
      <c r="F81" s="116">
        <v>0.61108106845930743</v>
      </c>
      <c r="G81" s="116">
        <v>0.6124916181438701</v>
      </c>
      <c r="H81" s="116">
        <v>0.61616737533847898</v>
      </c>
      <c r="I81" s="116">
        <v>0.62152516584152084</v>
      </c>
      <c r="J81" s="116">
        <v>0.62407743889896949</v>
      </c>
      <c r="K81" s="116">
        <v>0.62493952721208068</v>
      </c>
      <c r="L81" s="116">
        <v>0.63158176631268137</v>
      </c>
      <c r="M81" s="116">
        <v>0.6344766713048422</v>
      </c>
      <c r="N81" s="116">
        <v>0.6427305489739924</v>
      </c>
      <c r="O81" s="116">
        <v>0.64794569938930013</v>
      </c>
      <c r="P81" s="116">
        <v>0.65908343738046371</v>
      </c>
      <c r="Q81" s="116">
        <v>0.68292974873043089</v>
      </c>
    </row>
    <row r="82" spans="1:17" x14ac:dyDescent="0.25">
      <c r="A82" s="57" t="s">
        <v>253</v>
      </c>
      <c r="B82" s="108">
        <v>0.54494913625267249</v>
      </c>
      <c r="C82" s="108">
        <v>0.54098637263871785</v>
      </c>
      <c r="D82" s="108">
        <v>0.54667581816343269</v>
      </c>
      <c r="E82" s="108">
        <v>0.5453786854896675</v>
      </c>
      <c r="F82" s="108">
        <v>0.54639110203849561</v>
      </c>
      <c r="G82" s="108">
        <v>0.5456326307381415</v>
      </c>
      <c r="H82" s="108">
        <v>0.5521250495204939</v>
      </c>
      <c r="I82" s="108">
        <v>0.55684426398291342</v>
      </c>
      <c r="J82" s="108">
        <v>0.56610282479858709</v>
      </c>
      <c r="K82" s="108">
        <v>0.55964413164529681</v>
      </c>
      <c r="L82" s="108">
        <v>0.56318714360854027</v>
      </c>
      <c r="M82" s="108">
        <v>0.57314426733220103</v>
      </c>
      <c r="N82" s="108">
        <v>0.57702402532261243</v>
      </c>
      <c r="O82" s="108">
        <v>0.58184638559680513</v>
      </c>
      <c r="P82" s="108">
        <v>0.59311875916698586</v>
      </c>
      <c r="Q82" s="108">
        <v>0.61005359011986637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63D-6905-4CC0-A963-174B4BE0502B}">
  <sheetPr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254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255</v>
      </c>
      <c r="B5" s="19">
        <v>4434.9950368646887</v>
      </c>
      <c r="C5" s="19">
        <v>4396.0417325386188</v>
      </c>
      <c r="D5" s="19">
        <v>4371.3285516283677</v>
      </c>
      <c r="E5" s="19">
        <v>4311.1929350093451</v>
      </c>
      <c r="F5" s="19">
        <v>4049.518303359775</v>
      </c>
      <c r="G5" s="19">
        <v>3396.6015998096123</v>
      </c>
      <c r="H5" s="19">
        <v>3190.6183146195808</v>
      </c>
      <c r="I5" s="19">
        <v>3008.9665828833399</v>
      </c>
      <c r="J5" s="19">
        <v>2683.2511649724493</v>
      </c>
      <c r="K5" s="19">
        <v>2260.1584358172963</v>
      </c>
      <c r="L5" s="19">
        <v>2296.5955227889153</v>
      </c>
      <c r="M5" s="19">
        <v>2227.3705609527879</v>
      </c>
      <c r="N5" s="19">
        <v>2176.470986546788</v>
      </c>
      <c r="O5" s="19">
        <v>2143.6038185951716</v>
      </c>
      <c r="P5" s="19">
        <v>2119.1324309301667</v>
      </c>
      <c r="Q5" s="19">
        <v>2211.5874903428276</v>
      </c>
    </row>
    <row r="6" spans="1:17" x14ac:dyDescent="0.25">
      <c r="A6" s="20" t="s">
        <v>73</v>
      </c>
      <c r="B6" s="21">
        <v>181.01264881341723</v>
      </c>
      <c r="C6" s="21">
        <v>179.07282100017835</v>
      </c>
      <c r="D6" s="21">
        <v>177.91024226953471</v>
      </c>
      <c r="E6" s="21">
        <v>176.27291783607467</v>
      </c>
      <c r="F6" s="21">
        <v>164.7464545672384</v>
      </c>
      <c r="G6" s="21">
        <v>136.00469446818067</v>
      </c>
      <c r="H6" s="21">
        <v>127.3994329381517</v>
      </c>
      <c r="I6" s="21">
        <v>119.02767024302935</v>
      </c>
      <c r="J6" s="21">
        <v>105.53446516334307</v>
      </c>
      <c r="K6" s="21">
        <v>88.853438716958209</v>
      </c>
      <c r="L6" s="21">
        <v>89.358664244749292</v>
      </c>
      <c r="M6" s="21">
        <v>86.19882964760933</v>
      </c>
      <c r="N6" s="21">
        <v>84.383632421399483</v>
      </c>
      <c r="O6" s="21">
        <v>82.773197348999304</v>
      </c>
      <c r="P6" s="21">
        <v>81.609126051315656</v>
      </c>
      <c r="Q6" s="21">
        <v>85.401802412559846</v>
      </c>
    </row>
    <row r="7" spans="1:17" x14ac:dyDescent="0.25">
      <c r="A7" s="22" t="s">
        <v>74</v>
      </c>
      <c r="B7" s="23">
        <v>37.770881197049299</v>
      </c>
      <c r="C7" s="23">
        <v>37.366108346329362</v>
      </c>
      <c r="D7" s="23">
        <v>37.123519646560524</v>
      </c>
      <c r="E7" s="23">
        <v>36.781868457747812</v>
      </c>
      <c r="F7" s="23">
        <v>34.376706842781729</v>
      </c>
      <c r="G7" s="23">
        <v>28.379327028652767</v>
      </c>
      <c r="H7" s="23">
        <v>26.583715986822803</v>
      </c>
      <c r="I7" s="23">
        <v>24.836827820497497</v>
      </c>
      <c r="J7" s="23">
        <v>22.021277363813187</v>
      </c>
      <c r="K7" s="23">
        <v>18.540542330756544</v>
      </c>
      <c r="L7" s="23">
        <v>18.64596487173921</v>
      </c>
      <c r="M7" s="23">
        <v>17.986620135593604</v>
      </c>
      <c r="N7" s="23">
        <v>17.607853241512863</v>
      </c>
      <c r="O7" s="23">
        <v>17.271812902929195</v>
      </c>
      <c r="P7" s="23">
        <v>17.028912757674568</v>
      </c>
      <c r="Q7" s="23">
        <v>17.820308989918381</v>
      </c>
    </row>
    <row r="8" spans="1:17" x14ac:dyDescent="0.25">
      <c r="A8" s="22" t="s">
        <v>75</v>
      </c>
      <c r="B8" s="23">
        <v>146.3961428937815</v>
      </c>
      <c r="C8" s="23">
        <v>144.82728396818803</v>
      </c>
      <c r="D8" s="23">
        <v>143.88703452654809</v>
      </c>
      <c r="E8" s="23">
        <v>142.56282882437438</v>
      </c>
      <c r="F8" s="23">
        <v>133.24066391034222</v>
      </c>
      <c r="G8" s="23">
        <v>109.99542195591059</v>
      </c>
      <c r="H8" s="23">
        <v>103.03581385754489</v>
      </c>
      <c r="I8" s="23">
        <v>96.26505073230453</v>
      </c>
      <c r="J8" s="23">
        <v>85.352259875478879</v>
      </c>
      <c r="K8" s="23">
        <v>71.861280392729626</v>
      </c>
      <c r="L8" s="23">
        <v>72.269887575956545</v>
      </c>
      <c r="M8" s="23">
        <v>69.714333584365377</v>
      </c>
      <c r="N8" s="23">
        <v>68.246271135411718</v>
      </c>
      <c r="O8" s="23">
        <v>66.943812525332675</v>
      </c>
      <c r="P8" s="23">
        <v>66.002355952262434</v>
      </c>
      <c r="Q8" s="23">
        <v>69.069728283258414</v>
      </c>
    </row>
    <row r="9" spans="1:17" x14ac:dyDescent="0.25">
      <c r="A9" s="22" t="s">
        <v>76</v>
      </c>
      <c r="B9" s="23">
        <v>201.3787509384079</v>
      </c>
      <c r="C9" s="23">
        <v>199.22066914342633</v>
      </c>
      <c r="D9" s="23">
        <v>197.92728630979957</v>
      </c>
      <c r="E9" s="23">
        <v>196.1057431665302</v>
      </c>
      <c r="F9" s="23">
        <v>183.28241401781261</v>
      </c>
      <c r="G9" s="23">
        <v>151.30685989791397</v>
      </c>
      <c r="H9" s="23">
        <v>141.73340285071168</v>
      </c>
      <c r="I9" s="23">
        <v>132.41971606833505</v>
      </c>
      <c r="J9" s="23">
        <v>117.40836297828737</v>
      </c>
      <c r="K9" s="23">
        <v>98.850520240976223</v>
      </c>
      <c r="L9" s="23">
        <v>99.412589722836771</v>
      </c>
      <c r="M9" s="23">
        <v>95.89723569362792</v>
      </c>
      <c r="N9" s="23">
        <v>93.877806927090234</v>
      </c>
      <c r="O9" s="23">
        <v>92.086178521709357</v>
      </c>
      <c r="P9" s="23">
        <v>90.79113518928223</v>
      </c>
      <c r="Q9" s="23">
        <v>95.01053329956703</v>
      </c>
    </row>
    <row r="10" spans="1:17" x14ac:dyDescent="0.25">
      <c r="A10" s="24" t="s">
        <v>77</v>
      </c>
      <c r="B10" s="25">
        <v>531.91488398858178</v>
      </c>
      <c r="C10" s="25">
        <v>523.66709097712192</v>
      </c>
      <c r="D10" s="25">
        <v>520.79417200596561</v>
      </c>
      <c r="E10" s="25">
        <v>513.17270081720437</v>
      </c>
      <c r="F10" s="25">
        <v>481.29310156082084</v>
      </c>
      <c r="G10" s="25">
        <v>404.43442290376549</v>
      </c>
      <c r="H10" s="25">
        <v>381.26792543021674</v>
      </c>
      <c r="I10" s="25">
        <v>355.10582506018358</v>
      </c>
      <c r="J10" s="25">
        <v>314.81203086865742</v>
      </c>
      <c r="K10" s="25">
        <v>265.76268371565004</v>
      </c>
      <c r="L10" s="25">
        <v>266.79712581643452</v>
      </c>
      <c r="M10" s="25">
        <v>258.78472033835448</v>
      </c>
      <c r="N10" s="25">
        <v>254.13565473260618</v>
      </c>
      <c r="O10" s="25">
        <v>249.18951072274456</v>
      </c>
      <c r="P10" s="25">
        <v>245.39518963471789</v>
      </c>
      <c r="Q10" s="25">
        <v>255.99060767942507</v>
      </c>
    </row>
    <row r="11" spans="1:17" x14ac:dyDescent="0.25">
      <c r="A11" s="26" t="s">
        <v>78</v>
      </c>
      <c r="B11" s="27">
        <v>65.169977892717228</v>
      </c>
      <c r="C11" s="27">
        <v>67.948219430903862</v>
      </c>
      <c r="D11" s="27">
        <v>65.472331125579103</v>
      </c>
      <c r="E11" s="27">
        <v>70.415442282748984</v>
      </c>
      <c r="F11" s="27">
        <v>63.315807589623972</v>
      </c>
      <c r="G11" s="27">
        <v>55.740437106363899</v>
      </c>
      <c r="H11" s="27">
        <v>46.41916672423605</v>
      </c>
      <c r="I11" s="27">
        <v>45.843418135270802</v>
      </c>
      <c r="J11" s="27">
        <v>40.805262241186384</v>
      </c>
      <c r="K11" s="27">
        <v>32.38370186895515</v>
      </c>
      <c r="L11" s="27">
        <v>33.932134851614379</v>
      </c>
      <c r="M11" s="27">
        <v>29.099241179380719</v>
      </c>
      <c r="N11" s="27">
        <v>26.719086147653613</v>
      </c>
      <c r="O11" s="27">
        <v>26.380962858296265</v>
      </c>
      <c r="P11" s="27">
        <v>26.788455469404077</v>
      </c>
      <c r="Q11" s="27">
        <v>30.143073932762405</v>
      </c>
    </row>
    <row r="12" spans="1:17" x14ac:dyDescent="0.25">
      <c r="A12" s="26" t="s">
        <v>79</v>
      </c>
      <c r="B12" s="27">
        <v>184.84354965870682</v>
      </c>
      <c r="C12" s="27">
        <v>187.81343253060481</v>
      </c>
      <c r="D12" s="27">
        <v>187.63881658320636</v>
      </c>
      <c r="E12" s="27">
        <v>188.7906083908201</v>
      </c>
      <c r="F12" s="27">
        <v>173.48801611166533</v>
      </c>
      <c r="G12" s="27">
        <v>108.91120694341789</v>
      </c>
      <c r="H12" s="27">
        <v>101.15991003079246</v>
      </c>
      <c r="I12" s="27">
        <v>95.168113598898657</v>
      </c>
      <c r="J12" s="27">
        <v>84.283282622455815</v>
      </c>
      <c r="K12" s="27">
        <v>71.130419008015423</v>
      </c>
      <c r="L12" s="27">
        <v>71.384974254089911</v>
      </c>
      <c r="M12" s="27">
        <v>68.690906380831777</v>
      </c>
      <c r="N12" s="27">
        <v>66.747806384510028</v>
      </c>
      <c r="O12" s="27">
        <v>65.613682256032533</v>
      </c>
      <c r="P12" s="27">
        <v>64.643198906855361</v>
      </c>
      <c r="Q12" s="27">
        <v>67.656745375172818</v>
      </c>
    </row>
    <row r="13" spans="1:17" x14ac:dyDescent="0.25">
      <c r="A13" s="26" t="s">
        <v>80</v>
      </c>
      <c r="B13" s="27">
        <v>6.4463540261833693E-2</v>
      </c>
      <c r="C13" s="27">
        <v>6.6910896457013189E-2</v>
      </c>
      <c r="D13" s="27">
        <v>0</v>
      </c>
      <c r="E13" s="27">
        <v>0</v>
      </c>
      <c r="F13" s="27">
        <v>5.5920576004479389E-2</v>
      </c>
      <c r="G13" s="27">
        <v>0.11020821890633765</v>
      </c>
      <c r="H13" s="27">
        <v>0.15254776652499299</v>
      </c>
      <c r="I13" s="27">
        <v>0.14807012591509816</v>
      </c>
      <c r="J13" s="27">
        <v>0.14641683275626641</v>
      </c>
      <c r="K13" s="27">
        <v>0.14265228514888262</v>
      </c>
      <c r="L13" s="27">
        <v>5.2104633136999701E-2</v>
      </c>
      <c r="M13" s="27">
        <v>0.15195304452796793</v>
      </c>
      <c r="N13" s="27">
        <v>0.11962222447242053</v>
      </c>
      <c r="O13" s="27">
        <v>7.1778155589855966E-2</v>
      </c>
      <c r="P13" s="27">
        <v>0.11563514158833686</v>
      </c>
      <c r="Q13" s="27">
        <v>0.12188523382386686</v>
      </c>
    </row>
    <row r="14" spans="1:17" x14ac:dyDescent="0.25">
      <c r="A14" s="26" t="s">
        <v>81</v>
      </c>
      <c r="B14" s="27">
        <v>281.83689289689585</v>
      </c>
      <c r="C14" s="27">
        <v>267.83852811915625</v>
      </c>
      <c r="D14" s="27">
        <v>267.68302429718011</v>
      </c>
      <c r="E14" s="27">
        <v>253.96665014363526</v>
      </c>
      <c r="F14" s="27">
        <v>244.43335728352707</v>
      </c>
      <c r="G14" s="27">
        <v>239.67257063507736</v>
      </c>
      <c r="H14" s="27">
        <v>233.53630090866326</v>
      </c>
      <c r="I14" s="27">
        <v>213.94622320009898</v>
      </c>
      <c r="J14" s="27">
        <v>189.57706917225892</v>
      </c>
      <c r="K14" s="27">
        <v>162.10591055353052</v>
      </c>
      <c r="L14" s="27">
        <v>161.42791207759319</v>
      </c>
      <c r="M14" s="27">
        <v>160.84261973361401</v>
      </c>
      <c r="N14" s="27">
        <v>160.54913997597015</v>
      </c>
      <c r="O14" s="27">
        <v>157.12308745282598</v>
      </c>
      <c r="P14" s="27">
        <v>153.84790011687011</v>
      </c>
      <c r="Q14" s="27">
        <v>158.06890313766601</v>
      </c>
    </row>
    <row r="15" spans="1:17" x14ac:dyDescent="0.25">
      <c r="A15" s="28" t="s">
        <v>256</v>
      </c>
      <c r="B15" s="60">
        <v>169.74349415080454</v>
      </c>
      <c r="C15" s="60">
        <v>168.0276507100958</v>
      </c>
      <c r="D15" s="60">
        <v>166.40439690933496</v>
      </c>
      <c r="E15" s="60">
        <v>165.0834894558694</v>
      </c>
      <c r="F15" s="60">
        <v>154.77212324744281</v>
      </c>
      <c r="G15" s="60">
        <v>130.88432570305932</v>
      </c>
      <c r="H15" s="60">
        <v>123.23180411006065</v>
      </c>
      <c r="I15" s="60">
        <v>116.3977049627798</v>
      </c>
      <c r="J15" s="60">
        <v>104.42143397093545</v>
      </c>
      <c r="K15" s="60">
        <v>88.633246588974487</v>
      </c>
      <c r="L15" s="60">
        <v>91.048287309385799</v>
      </c>
      <c r="M15" s="60">
        <v>89.11169250511783</v>
      </c>
      <c r="N15" s="60">
        <v>87.061015746088827</v>
      </c>
      <c r="O15" s="60">
        <v>86.00902867361998</v>
      </c>
      <c r="P15" s="60">
        <v>85.211083565409254</v>
      </c>
      <c r="Q15" s="60">
        <v>88.36309004349647</v>
      </c>
    </row>
    <row r="16" spans="1:17" x14ac:dyDescent="0.25">
      <c r="A16" s="61" t="s">
        <v>83</v>
      </c>
      <c r="B16" s="36">
        <v>8.8126665901546932</v>
      </c>
      <c r="C16" s="36">
        <v>8.0867969545457381</v>
      </c>
      <c r="D16" s="36">
        <v>8.6872651608402016</v>
      </c>
      <c r="E16" s="36">
        <v>7.73549260726314</v>
      </c>
      <c r="F16" s="36">
        <v>7.645600205136251</v>
      </c>
      <c r="G16" s="36">
        <v>6.541012896145368</v>
      </c>
      <c r="H16" s="36">
        <v>6.2345818679584166</v>
      </c>
      <c r="I16" s="36">
        <v>5.8561906506551145</v>
      </c>
      <c r="J16" s="36">
        <v>5.4529056059755794</v>
      </c>
      <c r="K16" s="36">
        <v>4.0504953033041051</v>
      </c>
      <c r="L16" s="36">
        <v>3.9110053104498954</v>
      </c>
      <c r="M16" s="36">
        <v>3.5026088141812939</v>
      </c>
      <c r="N16" s="36">
        <v>3.2540141494173693</v>
      </c>
      <c r="O16" s="36">
        <v>3.404859575109489</v>
      </c>
      <c r="P16" s="36">
        <v>3.9784521166251663</v>
      </c>
      <c r="Q16" s="36">
        <v>3.7005658613713268</v>
      </c>
    </row>
    <row r="17" spans="1:17" x14ac:dyDescent="0.25">
      <c r="A17" s="61" t="s">
        <v>95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</row>
    <row r="18" spans="1:17" x14ac:dyDescent="0.25">
      <c r="A18" s="61" t="s">
        <v>90</v>
      </c>
      <c r="B18" s="36">
        <v>9.9613750810892479E-2</v>
      </c>
      <c r="C18" s="36">
        <v>2.4692972897990927E-15</v>
      </c>
      <c r="D18" s="36">
        <v>5.8587280868318376E-16</v>
      </c>
      <c r="E18" s="36">
        <v>8.3832625910016573E-17</v>
      </c>
      <c r="F18" s="36">
        <v>8.383262591001661E-17</v>
      </c>
      <c r="G18" s="36">
        <v>0</v>
      </c>
      <c r="H18" s="36">
        <v>1.1696768669564419E-3</v>
      </c>
      <c r="I18" s="36">
        <v>1.9190021653880796E-15</v>
      </c>
      <c r="J18" s="36">
        <v>3.1612825001311587E-2</v>
      </c>
      <c r="K18" s="36">
        <v>2.9785430067072979E-16</v>
      </c>
      <c r="L18" s="36">
        <v>6.1736803390851933E-17</v>
      </c>
      <c r="M18" s="36">
        <v>6.6893317706212929E-2</v>
      </c>
      <c r="N18" s="36">
        <v>1.6150443959866815E-2</v>
      </c>
      <c r="O18" s="36">
        <v>9.6317749327001129E-2</v>
      </c>
      <c r="P18" s="36">
        <v>0.18151948151852143</v>
      </c>
      <c r="Q18" s="36">
        <v>0.18287133137196074</v>
      </c>
    </row>
    <row r="19" spans="1:17" x14ac:dyDescent="0.25">
      <c r="A19" s="61" t="s">
        <v>78</v>
      </c>
      <c r="B19" s="36">
        <v>7.5314582964924552</v>
      </c>
      <c r="C19" s="36">
        <v>9.5597942541641743</v>
      </c>
      <c r="D19" s="36">
        <v>9.3020055160196886</v>
      </c>
      <c r="E19" s="36">
        <v>8.3964778359307104</v>
      </c>
      <c r="F19" s="36">
        <v>7.7379908939142048</v>
      </c>
      <c r="G19" s="36">
        <v>9.8709482162280935</v>
      </c>
      <c r="H19" s="36">
        <v>7.6441210984058401</v>
      </c>
      <c r="I19" s="36">
        <v>8.5826638074406034</v>
      </c>
      <c r="J19" s="36">
        <v>5.5323559482778126</v>
      </c>
      <c r="K19" s="36">
        <v>5.0943902604423306</v>
      </c>
      <c r="L19" s="36">
        <v>5.1318582128809753</v>
      </c>
      <c r="M19" s="36">
        <v>4.960167382857966</v>
      </c>
      <c r="N19" s="36">
        <v>4.3883618446595429</v>
      </c>
      <c r="O19" s="36">
        <v>3.792971179877723</v>
      </c>
      <c r="P19" s="36">
        <v>3.7160612773610397</v>
      </c>
      <c r="Q19" s="36">
        <v>4.0875840488828512</v>
      </c>
    </row>
    <row r="20" spans="1:17" x14ac:dyDescent="0.25">
      <c r="A20" s="61" t="s">
        <v>84</v>
      </c>
      <c r="B20" s="36">
        <v>38.898776167551731</v>
      </c>
      <c r="C20" s="36">
        <v>34.597621252873658</v>
      </c>
      <c r="D20" s="36">
        <v>33.071372876807516</v>
      </c>
      <c r="E20" s="36">
        <v>31.803932747473539</v>
      </c>
      <c r="F20" s="36">
        <v>25.939221239074083</v>
      </c>
      <c r="G20" s="36">
        <v>17.43388695130238</v>
      </c>
      <c r="H20" s="36">
        <v>16.74666092655599</v>
      </c>
      <c r="I20" s="36">
        <v>18.405631237337577</v>
      </c>
      <c r="J20" s="36">
        <v>14.604973200534223</v>
      </c>
      <c r="K20" s="36">
        <v>10.421608540280962</v>
      </c>
      <c r="L20" s="36">
        <v>7.4931419782691195</v>
      </c>
      <c r="M20" s="36">
        <v>4.644022981552526</v>
      </c>
      <c r="N20" s="36">
        <v>4.4887580576652049</v>
      </c>
      <c r="O20" s="36">
        <v>3.5794219114319281</v>
      </c>
      <c r="P20" s="36">
        <v>2.9397181874692433</v>
      </c>
      <c r="Q20" s="36">
        <v>3.1165413214870177</v>
      </c>
    </row>
    <row r="21" spans="1:17" x14ac:dyDescent="0.25">
      <c r="A21" s="61" t="s">
        <v>96</v>
      </c>
      <c r="B21" s="36">
        <v>0.32857170993759338</v>
      </c>
      <c r="C21" s="36">
        <v>0.41229103606081807</v>
      </c>
      <c r="D21" s="36">
        <v>0.36759432343437443</v>
      </c>
      <c r="E21" s="36">
        <v>0.31570803997262409</v>
      </c>
      <c r="F21" s="36">
        <v>0.28171927611614483</v>
      </c>
      <c r="G21" s="36">
        <v>0.20258336479638406</v>
      </c>
      <c r="H21" s="36">
        <v>0.51908566700552294</v>
      </c>
      <c r="I21" s="36">
        <v>7.1414308842503577E-2</v>
      </c>
      <c r="J21" s="36">
        <v>7.1133874015474136E-2</v>
      </c>
      <c r="K21" s="36">
        <v>0</v>
      </c>
      <c r="L21" s="36">
        <v>7.1988710902087999E-2</v>
      </c>
      <c r="M21" s="36">
        <v>3.2738497387139728E-2</v>
      </c>
      <c r="N21" s="36">
        <v>3.9584224312026746E-2</v>
      </c>
      <c r="O21" s="36">
        <v>3.4223462527345289E-2</v>
      </c>
      <c r="P21" s="36">
        <v>3.5761499943366561E-2</v>
      </c>
      <c r="Q21" s="36">
        <v>3.5664852079071836E-2</v>
      </c>
    </row>
    <row r="22" spans="1:17" x14ac:dyDescent="0.25">
      <c r="A22" s="61" t="s">
        <v>79</v>
      </c>
      <c r="B22" s="36">
        <v>98.565116092772925</v>
      </c>
      <c r="C22" s="36">
        <v>98.70879362660412</v>
      </c>
      <c r="D22" s="36">
        <v>100.36118039979199</v>
      </c>
      <c r="E22" s="36">
        <v>100.28102964786883</v>
      </c>
      <c r="F22" s="36">
        <v>94.486714179265476</v>
      </c>
      <c r="G22" s="36">
        <v>78.024249983018379</v>
      </c>
      <c r="H22" s="36">
        <v>75.285032614081146</v>
      </c>
      <c r="I22" s="36">
        <v>68.509500617051089</v>
      </c>
      <c r="J22" s="36">
        <v>63.767155814456942</v>
      </c>
      <c r="K22" s="36">
        <v>56.996202352830778</v>
      </c>
      <c r="L22" s="36">
        <v>58.892869801737689</v>
      </c>
      <c r="M22" s="36">
        <v>60.765940259157396</v>
      </c>
      <c r="N22" s="36">
        <v>62.182000992977038</v>
      </c>
      <c r="O22" s="36">
        <v>65.588755486421846</v>
      </c>
      <c r="P22" s="36">
        <v>64.799024876238377</v>
      </c>
      <c r="Q22" s="36">
        <v>66.186339165103334</v>
      </c>
    </row>
    <row r="23" spans="1:17" x14ac:dyDescent="0.25">
      <c r="A23" s="61" t="s">
        <v>85</v>
      </c>
      <c r="B23" s="36">
        <v>0.29734688094408518</v>
      </c>
      <c r="C23" s="36">
        <v>0.26234077980995529</v>
      </c>
      <c r="D23" s="36">
        <v>0.25405086846324437</v>
      </c>
      <c r="E23" s="36">
        <v>0</v>
      </c>
      <c r="F23" s="36">
        <v>0</v>
      </c>
      <c r="G23" s="36">
        <v>0</v>
      </c>
      <c r="H23" s="36">
        <v>7.7132773219430149E-3</v>
      </c>
      <c r="I23" s="36">
        <v>8.613149388400557E-3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61" t="s">
        <v>97</v>
      </c>
      <c r="B24" s="36">
        <v>3.0303420840337414</v>
      </c>
      <c r="C24" s="36">
        <v>3.1953198250666355</v>
      </c>
      <c r="D24" s="36">
        <v>2.9993312479966936</v>
      </c>
      <c r="E24" s="36">
        <v>3.5143324478632745</v>
      </c>
      <c r="F24" s="36">
        <v>3.2857998591528048</v>
      </c>
      <c r="G24" s="36">
        <v>3.3181322378428297</v>
      </c>
      <c r="H24" s="36">
        <v>3.8080140229088015</v>
      </c>
      <c r="I24" s="36">
        <v>3.4964781527361208</v>
      </c>
      <c r="J24" s="36">
        <v>3.4970487840289373</v>
      </c>
      <c r="K24" s="36">
        <v>3.4865142490042427</v>
      </c>
      <c r="L24" s="36">
        <v>3.9520421562114074</v>
      </c>
      <c r="M24" s="36">
        <v>4.055283251497154</v>
      </c>
      <c r="N24" s="36">
        <v>0.59125289627525779</v>
      </c>
      <c r="O24" s="36">
        <v>0.90163439563025594</v>
      </c>
      <c r="P24" s="36">
        <v>0.76955734796752673</v>
      </c>
      <c r="Q24" s="36">
        <v>0.77921901433810314</v>
      </c>
    </row>
    <row r="25" spans="1:17" x14ac:dyDescent="0.25">
      <c r="A25" s="61" t="s">
        <v>98</v>
      </c>
      <c r="B25" s="36">
        <v>12.179602578106433</v>
      </c>
      <c r="C25" s="36">
        <v>13.204692980970698</v>
      </c>
      <c r="D25" s="36">
        <v>11.361596515981264</v>
      </c>
      <c r="E25" s="36">
        <v>13.036516129497246</v>
      </c>
      <c r="F25" s="36">
        <v>15.395077594783823</v>
      </c>
      <c r="G25" s="36">
        <v>15.493512053725846</v>
      </c>
      <c r="H25" s="36">
        <v>12.985424958956022</v>
      </c>
      <c r="I25" s="36">
        <v>11.467213039328417</v>
      </c>
      <c r="J25" s="36">
        <v>11.464247918645158</v>
      </c>
      <c r="K25" s="36">
        <v>8.5840358831120742</v>
      </c>
      <c r="L25" s="36">
        <v>11.595381138934602</v>
      </c>
      <c r="M25" s="36">
        <v>11.08403800077815</v>
      </c>
      <c r="N25" s="36">
        <v>12.100893136822519</v>
      </c>
      <c r="O25" s="36">
        <v>8.6108449132943967</v>
      </c>
      <c r="P25" s="36">
        <v>8.790988778286005</v>
      </c>
      <c r="Q25" s="36">
        <v>10.274304448862818</v>
      </c>
    </row>
    <row r="26" spans="1:17" x14ac:dyDescent="0.25">
      <c r="A26" s="28" t="s">
        <v>257</v>
      </c>
      <c r="B26" s="29">
        <v>1111.9683341232342</v>
      </c>
      <c r="C26" s="29">
        <v>1103.2917267824455</v>
      </c>
      <c r="D26" s="29">
        <v>1094.7047876592758</v>
      </c>
      <c r="E26" s="29">
        <v>1086.3123980451735</v>
      </c>
      <c r="F26" s="29">
        <v>1019.1233824184887</v>
      </c>
      <c r="G26" s="29">
        <v>849.41924541808146</v>
      </c>
      <c r="H26" s="29">
        <v>795.16610477415952</v>
      </c>
      <c r="I26" s="29">
        <v>742.45028701682122</v>
      </c>
      <c r="J26" s="29">
        <v>659.50214265964814</v>
      </c>
      <c r="K26" s="29">
        <v>560.61525385750895</v>
      </c>
      <c r="L26" s="29">
        <v>570.49314805855295</v>
      </c>
      <c r="M26" s="29">
        <v>555.06260600624205</v>
      </c>
      <c r="N26" s="29">
        <v>545.25093287432242</v>
      </c>
      <c r="O26" s="29">
        <v>536.39455523681931</v>
      </c>
      <c r="P26" s="29">
        <v>529.91621605252817</v>
      </c>
      <c r="Q26" s="29">
        <v>554.3073441865148</v>
      </c>
    </row>
    <row r="27" spans="1:17" x14ac:dyDescent="0.25">
      <c r="A27" s="61" t="s">
        <v>83</v>
      </c>
      <c r="B27" s="36">
        <v>58.637704124806788</v>
      </c>
      <c r="C27" s="36">
        <v>52.085368827299121</v>
      </c>
      <c r="D27" s="36">
        <v>54.824946389043632</v>
      </c>
      <c r="E27" s="36">
        <v>47.278165611584129</v>
      </c>
      <c r="F27" s="36">
        <v>47.769156733639718</v>
      </c>
      <c r="G27" s="36">
        <v>40.496431360366309</v>
      </c>
      <c r="H27" s="36">
        <v>38.519300420581914</v>
      </c>
      <c r="I27" s="36">
        <v>35.232750683820143</v>
      </c>
      <c r="J27" s="36">
        <v>31.532828708358362</v>
      </c>
      <c r="K27" s="36">
        <v>22.030023972615197</v>
      </c>
      <c r="L27" s="36">
        <v>21.201955319727482</v>
      </c>
      <c r="M27" s="36">
        <v>18.190624503170731</v>
      </c>
      <c r="N27" s="36">
        <v>16.550325220757713</v>
      </c>
      <c r="O27" s="36">
        <v>17.6071015179703</v>
      </c>
      <c r="P27" s="36">
        <v>19.89242517567412</v>
      </c>
      <c r="Q27" s="36">
        <v>18.593499055080784</v>
      </c>
    </row>
    <row r="28" spans="1:17" x14ac:dyDescent="0.25">
      <c r="A28" s="61" t="s">
        <v>95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</row>
    <row r="29" spans="1:17" x14ac:dyDescent="0.25">
      <c r="A29" s="61" t="s">
        <v>90</v>
      </c>
      <c r="B29" s="36">
        <v>0.99134838547377957</v>
      </c>
      <c r="C29" s="36">
        <v>1.8459052852699299E-14</v>
      </c>
      <c r="D29" s="36">
        <v>4.4053128499062471E-15</v>
      </c>
      <c r="E29" s="36">
        <v>5.5619722959530238E-16</v>
      </c>
      <c r="F29" s="36">
        <v>5.5619722959530238E-16</v>
      </c>
      <c r="G29" s="36">
        <v>0</v>
      </c>
      <c r="H29" s="36">
        <v>1.1640534204804145E-2</v>
      </c>
      <c r="I29" s="36">
        <v>1.4391166266009776E-14</v>
      </c>
      <c r="J29" s="36">
        <v>0.22838239600306567</v>
      </c>
      <c r="K29" s="36">
        <v>2.2396352223510642E-15</v>
      </c>
      <c r="L29" s="36">
        <v>6.1439991836088213E-16</v>
      </c>
      <c r="M29" s="36">
        <v>0.48326134009552552</v>
      </c>
      <c r="N29" s="36">
        <v>0.16072797594675009</v>
      </c>
      <c r="O29" s="36">
        <v>0.73422727029890478</v>
      </c>
      <c r="P29" s="36">
        <v>1.3067617600237948</v>
      </c>
      <c r="Q29" s="36">
        <v>1.3833675025034542</v>
      </c>
    </row>
    <row r="30" spans="1:17" x14ac:dyDescent="0.25">
      <c r="A30" s="61" t="s">
        <v>78</v>
      </c>
      <c r="B30" s="36">
        <v>50.323740664825991</v>
      </c>
      <c r="C30" s="36">
        <v>62.490957768063119</v>
      </c>
      <c r="D30" s="36">
        <v>61.106064420394588</v>
      </c>
      <c r="E30" s="36">
        <v>54.859406542875405</v>
      </c>
      <c r="F30" s="36">
        <v>51.421248547058681</v>
      </c>
      <c r="G30" s="36">
        <v>63.88118114416126</v>
      </c>
      <c r="H30" s="36">
        <v>45.38112792814551</v>
      </c>
      <c r="I30" s="36">
        <v>53.205470820732174</v>
      </c>
      <c r="J30" s="36">
        <v>36.309051182943342</v>
      </c>
      <c r="K30" s="36">
        <v>33.026842947374568</v>
      </c>
      <c r="L30" s="36">
        <v>33.231349144670205</v>
      </c>
      <c r="M30" s="36">
        <v>31.562124748113998</v>
      </c>
      <c r="N30" s="36">
        <v>27.62788439040304</v>
      </c>
      <c r="O30" s="36">
        <v>23.066018120800628</v>
      </c>
      <c r="P30" s="36">
        <v>22.383454372871505</v>
      </c>
      <c r="Q30" s="36">
        <v>25.06352344138087</v>
      </c>
    </row>
    <row r="31" spans="1:17" x14ac:dyDescent="0.25">
      <c r="A31" s="61" t="s">
        <v>84</v>
      </c>
      <c r="B31" s="36">
        <v>247.85214200161974</v>
      </c>
      <c r="C31" s="36">
        <v>222.40863077888466</v>
      </c>
      <c r="D31" s="36">
        <v>219.43593527803375</v>
      </c>
      <c r="E31" s="36">
        <v>213.38097296017722</v>
      </c>
      <c r="F31" s="36">
        <v>175.84951431799797</v>
      </c>
      <c r="G31" s="36">
        <v>120.54408322299771</v>
      </c>
      <c r="H31" s="36">
        <v>115.3336999399195</v>
      </c>
      <c r="I31" s="36">
        <v>122.28635234736957</v>
      </c>
      <c r="J31" s="36">
        <v>100.05398855233396</v>
      </c>
      <c r="K31" s="36">
        <v>69.371151869462309</v>
      </c>
      <c r="L31" s="36">
        <v>51.063136879701702</v>
      </c>
      <c r="M31" s="36">
        <v>30.070318598309264</v>
      </c>
      <c r="N31" s="36">
        <v>31.84827663614935</v>
      </c>
      <c r="O31" s="36">
        <v>25.281067670704783</v>
      </c>
      <c r="P31" s="36">
        <v>20.775818092025162</v>
      </c>
      <c r="Q31" s="36">
        <v>22.529245470863508</v>
      </c>
    </row>
    <row r="32" spans="1:17" x14ac:dyDescent="0.25">
      <c r="A32" s="61" t="s">
        <v>96</v>
      </c>
      <c r="B32" s="36">
        <v>2.1010851064211975</v>
      </c>
      <c r="C32" s="36">
        <v>2.7655553130757573</v>
      </c>
      <c r="D32" s="36">
        <v>2.4364610864069154</v>
      </c>
      <c r="E32" s="36">
        <v>2.2382381637778854</v>
      </c>
      <c r="F32" s="36">
        <v>1.992664804825782</v>
      </c>
      <c r="G32" s="36">
        <v>1.4749596144273671</v>
      </c>
      <c r="H32" s="36">
        <v>3.8065681582860229</v>
      </c>
      <c r="I32" s="36">
        <v>0.52702716044344289</v>
      </c>
      <c r="J32" s="36">
        <v>0.52502375691073211</v>
      </c>
      <c r="K32" s="36">
        <v>0</v>
      </c>
      <c r="L32" s="36">
        <v>0.5316656369064604</v>
      </c>
      <c r="M32" s="36">
        <v>0.23651465740581068</v>
      </c>
      <c r="N32" s="36">
        <v>0.24208020657967219</v>
      </c>
      <c r="O32" s="36">
        <v>0.24724257864306495</v>
      </c>
      <c r="P32" s="36">
        <v>0.25835391305239819</v>
      </c>
      <c r="Q32" s="36">
        <v>0.25765569418662793</v>
      </c>
    </row>
    <row r="33" spans="1:17" x14ac:dyDescent="0.25">
      <c r="A33" s="61" t="s">
        <v>79</v>
      </c>
      <c r="B33" s="36">
        <v>651.11821225602387</v>
      </c>
      <c r="C33" s="36">
        <v>658.06588265758387</v>
      </c>
      <c r="D33" s="36">
        <v>664.0215146146935</v>
      </c>
      <c r="E33" s="36">
        <v>660.30129908749586</v>
      </c>
      <c r="F33" s="36">
        <v>616.52031111684096</v>
      </c>
      <c r="G33" s="36">
        <v>499.10691018396915</v>
      </c>
      <c r="H33" s="36">
        <v>482.10084606094762</v>
      </c>
      <c r="I33" s="36">
        <v>435.36856500498584</v>
      </c>
      <c r="J33" s="36">
        <v>395.2623063804914</v>
      </c>
      <c r="K33" s="36">
        <v>362.37260625503285</v>
      </c>
      <c r="L33" s="36">
        <v>365.57721793611745</v>
      </c>
      <c r="M33" s="36">
        <v>378.27463939888628</v>
      </c>
      <c r="N33" s="36">
        <v>381.8182172370623</v>
      </c>
      <c r="O33" s="36">
        <v>406.82695571005172</v>
      </c>
      <c r="P33" s="36">
        <v>402.7171891214922</v>
      </c>
      <c r="Q33" s="36">
        <v>412.49979053316025</v>
      </c>
    </row>
    <row r="34" spans="1:17" x14ac:dyDescent="0.25">
      <c r="A34" s="61" t="s">
        <v>85</v>
      </c>
      <c r="B34" s="36">
        <v>2.2358198163295637</v>
      </c>
      <c r="C34" s="36">
        <v>1.9726008635710102</v>
      </c>
      <c r="D34" s="36">
        <v>1.9102671070986263</v>
      </c>
      <c r="E34" s="36">
        <v>0</v>
      </c>
      <c r="F34" s="36">
        <v>0</v>
      </c>
      <c r="G34" s="36">
        <v>0</v>
      </c>
      <c r="H34" s="36">
        <v>5.7997912170763818E-2</v>
      </c>
      <c r="I34" s="36">
        <v>6.4764257901242656E-2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</row>
    <row r="35" spans="1:17" x14ac:dyDescent="0.25">
      <c r="A35" s="61" t="s">
        <v>97</v>
      </c>
      <c r="B35" s="36">
        <v>16.53621310438448</v>
      </c>
      <c r="C35" s="36">
        <v>17.637305563759433</v>
      </c>
      <c r="D35" s="36">
        <v>16.093168786384908</v>
      </c>
      <c r="E35" s="36">
        <v>19.801346819985142</v>
      </c>
      <c r="F35" s="36">
        <v>17.957617016708927</v>
      </c>
      <c r="G35" s="36">
        <v>18.015741072540365</v>
      </c>
      <c r="H35" s="36">
        <v>21.636276859143567</v>
      </c>
      <c r="I35" s="36">
        <v>19.020523903325017</v>
      </c>
      <c r="J35" s="36">
        <v>19.084793032409973</v>
      </c>
      <c r="K35" s="36">
        <v>18.260348046535178</v>
      </c>
      <c r="L35" s="36">
        <v>20.857594373544995</v>
      </c>
      <c r="M35" s="36">
        <v>21.561278444024136</v>
      </c>
      <c r="N35" s="36">
        <v>4.1289436826105694</v>
      </c>
      <c r="O35" s="36">
        <v>6.1442356073246644</v>
      </c>
      <c r="P35" s="36">
        <v>5.159729672397348</v>
      </c>
      <c r="Q35" s="36">
        <v>5.170527336071828</v>
      </c>
    </row>
    <row r="36" spans="1:17" x14ac:dyDescent="0.25">
      <c r="A36" s="61" t="s">
        <v>98</v>
      </c>
      <c r="B36" s="36">
        <v>82.172068663349222</v>
      </c>
      <c r="C36" s="36">
        <v>85.86542501020854</v>
      </c>
      <c r="D36" s="36">
        <v>74.876429977219686</v>
      </c>
      <c r="E36" s="36">
        <v>88.452968859277718</v>
      </c>
      <c r="F36" s="36">
        <v>107.61286988141657</v>
      </c>
      <c r="G36" s="36">
        <v>105.89993881961922</v>
      </c>
      <c r="H36" s="36">
        <v>88.318646960760105</v>
      </c>
      <c r="I36" s="36">
        <v>76.744832838243681</v>
      </c>
      <c r="J36" s="36">
        <v>76.505768650197354</v>
      </c>
      <c r="K36" s="36">
        <v>55.554280766488894</v>
      </c>
      <c r="L36" s="36">
        <v>78.030228767884509</v>
      </c>
      <c r="M36" s="36">
        <v>74.683844316236275</v>
      </c>
      <c r="N36" s="36">
        <v>82.874477524812988</v>
      </c>
      <c r="O36" s="36">
        <v>56.487706761025152</v>
      </c>
      <c r="P36" s="36">
        <v>57.422483944991811</v>
      </c>
      <c r="Q36" s="36">
        <v>68.809735153267454</v>
      </c>
    </row>
    <row r="37" spans="1:17" x14ac:dyDescent="0.25">
      <c r="A37" s="28" t="s">
        <v>258</v>
      </c>
      <c r="B37" s="29">
        <v>530.39981790991601</v>
      </c>
      <c r="C37" s="29">
        <v>536.46895891017971</v>
      </c>
      <c r="D37" s="29">
        <v>540.83940393169939</v>
      </c>
      <c r="E37" s="29">
        <v>481.47595832001133</v>
      </c>
      <c r="F37" s="29">
        <v>478.44604046577109</v>
      </c>
      <c r="G37" s="29">
        <v>476.76375896180696</v>
      </c>
      <c r="H37" s="29">
        <v>449.24152281231898</v>
      </c>
      <c r="I37" s="29">
        <v>475.81354194268221</v>
      </c>
      <c r="J37" s="29">
        <v>451.37624089901425</v>
      </c>
      <c r="K37" s="29">
        <v>366.72377548872294</v>
      </c>
      <c r="L37" s="29">
        <v>395.66410957231852</v>
      </c>
      <c r="M37" s="29">
        <v>388.96583875268493</v>
      </c>
      <c r="N37" s="29">
        <v>366.9855650380951</v>
      </c>
      <c r="O37" s="29">
        <v>373.03270808888209</v>
      </c>
      <c r="P37" s="29">
        <v>377.97570119616904</v>
      </c>
      <c r="Q37" s="29">
        <v>387.94739672876199</v>
      </c>
    </row>
    <row r="38" spans="1:17" x14ac:dyDescent="0.25">
      <c r="A38" s="28" t="s">
        <v>259</v>
      </c>
      <c r="B38" s="29">
        <v>1391.1924453737408</v>
      </c>
      <c r="C38" s="29">
        <v>1369.3574320892808</v>
      </c>
      <c r="D38" s="29">
        <v>1355.8980168526102</v>
      </c>
      <c r="E38" s="29">
        <v>1392.4953323320876</v>
      </c>
      <c r="F38" s="29">
        <v>1280.0687265628505</v>
      </c>
      <c r="G38" s="29">
        <v>989.6673832016138</v>
      </c>
      <c r="H38" s="29">
        <v>930.12504195209397</v>
      </c>
      <c r="I38" s="29">
        <v>827.142459606643</v>
      </c>
      <c r="J38" s="29">
        <v>709.45323575444115</v>
      </c>
      <c r="K38" s="29">
        <v>608.20967836746092</v>
      </c>
      <c r="L38" s="29">
        <v>593.52894319103143</v>
      </c>
      <c r="M38" s="29">
        <v>567.95425011386101</v>
      </c>
      <c r="N38" s="29">
        <v>566.74848605543218</v>
      </c>
      <c r="O38" s="29">
        <v>546.210418169013</v>
      </c>
      <c r="P38" s="29">
        <v>530.26860943134682</v>
      </c>
      <c r="Q38" s="29">
        <v>560.23804108794343</v>
      </c>
    </row>
    <row r="39" spans="1:17" x14ac:dyDescent="0.25">
      <c r="A39" s="32" t="s">
        <v>260</v>
      </c>
      <c r="B39" s="77">
        <v>1108.073871368498</v>
      </c>
      <c r="C39" s="77">
        <v>1086.7426140561736</v>
      </c>
      <c r="D39" s="77">
        <v>1074.0239792595398</v>
      </c>
      <c r="E39" s="77">
        <v>1123.530188641477</v>
      </c>
      <c r="F39" s="77">
        <v>1022.7817111113453</v>
      </c>
      <c r="G39" s="77">
        <v>759.6171755313552</v>
      </c>
      <c r="H39" s="77">
        <v>714.25403318257781</v>
      </c>
      <c r="I39" s="77">
        <v>614.58213127721865</v>
      </c>
      <c r="J39" s="77">
        <v>514.31935000382805</v>
      </c>
      <c r="K39" s="77">
        <v>445.80973707966712</v>
      </c>
      <c r="L39" s="77">
        <v>423.65504415574543</v>
      </c>
      <c r="M39" s="77">
        <v>401.6999494358069</v>
      </c>
      <c r="N39" s="77">
        <v>406.49831834694703</v>
      </c>
      <c r="O39" s="77">
        <v>386.19187314646388</v>
      </c>
      <c r="P39" s="77">
        <v>370.32689569731303</v>
      </c>
      <c r="Q39" s="77">
        <v>394.73747286506591</v>
      </c>
    </row>
    <row r="40" spans="1:17" x14ac:dyDescent="0.25">
      <c r="A40" s="34" t="s">
        <v>83</v>
      </c>
      <c r="B40" s="76">
        <v>32.882534888859539</v>
      </c>
      <c r="C40" s="76">
        <v>27.669356337829385</v>
      </c>
      <c r="D40" s="76">
        <v>20.561391694737761</v>
      </c>
      <c r="E40" s="76">
        <v>15.730922310605317</v>
      </c>
      <c r="F40" s="76">
        <v>9.1009123658869502</v>
      </c>
      <c r="G40" s="76">
        <v>5.6444413698895923</v>
      </c>
      <c r="H40" s="76">
        <v>1.3032600334724411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1:17" x14ac:dyDescent="0.25">
      <c r="A41" s="34" t="s">
        <v>90</v>
      </c>
      <c r="B41" s="62">
        <v>29.166621366522868</v>
      </c>
      <c r="C41" s="62">
        <v>39.613854280290333</v>
      </c>
      <c r="D41" s="62">
        <v>36.893400599353043</v>
      </c>
      <c r="E41" s="62">
        <v>42.572028293241061</v>
      </c>
      <c r="F41" s="62">
        <v>33.344461251488902</v>
      </c>
      <c r="G41" s="62">
        <v>27.796103830075875</v>
      </c>
      <c r="H41" s="62">
        <v>26.251131394263098</v>
      </c>
      <c r="I41" s="62">
        <v>20.746124142529368</v>
      </c>
      <c r="J41" s="62">
        <v>16.931900900264381</v>
      </c>
      <c r="K41" s="62">
        <v>13.110481851265677</v>
      </c>
      <c r="L41" s="62">
        <v>14.605385705399648</v>
      </c>
      <c r="M41" s="62">
        <v>13.315389777430623</v>
      </c>
      <c r="N41" s="62">
        <v>14.817408478157464</v>
      </c>
      <c r="O41" s="62">
        <v>15.86140265290188</v>
      </c>
      <c r="P41" s="62">
        <v>14.809859381160695</v>
      </c>
      <c r="Q41" s="62">
        <v>14.061922221517543</v>
      </c>
    </row>
    <row r="42" spans="1:17" x14ac:dyDescent="0.25">
      <c r="A42" s="34" t="s">
        <v>78</v>
      </c>
      <c r="B42" s="62">
        <v>49.498773841310673</v>
      </c>
      <c r="C42" s="62">
        <v>57.78293238657848</v>
      </c>
      <c r="D42" s="62">
        <v>48.397773697598737</v>
      </c>
      <c r="E42" s="62">
        <v>50.913579864759612</v>
      </c>
      <c r="F42" s="62">
        <v>45.243272619038379</v>
      </c>
      <c r="G42" s="62">
        <v>55.407302094843345</v>
      </c>
      <c r="H42" s="62">
        <v>38.88582627928637</v>
      </c>
      <c r="I42" s="62">
        <v>41.451216354550539</v>
      </c>
      <c r="J42" s="62">
        <v>21.75546771231696</v>
      </c>
      <c r="K42" s="62">
        <v>21.952020433624181</v>
      </c>
      <c r="L42" s="62">
        <v>18.802083228775803</v>
      </c>
      <c r="M42" s="62">
        <v>17.535132806833793</v>
      </c>
      <c r="N42" s="62">
        <v>14.879068253547226</v>
      </c>
      <c r="O42" s="62">
        <v>7.643533828706782</v>
      </c>
      <c r="P42" s="62">
        <v>7.6765253137800755</v>
      </c>
      <c r="Q42" s="62">
        <v>8.5170906091967051</v>
      </c>
    </row>
    <row r="43" spans="1:17" x14ac:dyDescent="0.25">
      <c r="A43" s="34" t="s">
        <v>84</v>
      </c>
      <c r="B43" s="62">
        <v>42.910672920629878</v>
      </c>
      <c r="C43" s="62">
        <v>20.333507434644982</v>
      </c>
      <c r="D43" s="62">
        <v>9.2278353951917627</v>
      </c>
      <c r="E43" s="62">
        <v>4.7257333163387676</v>
      </c>
      <c r="F43" s="62">
        <v>3.6358029255296067</v>
      </c>
      <c r="G43" s="62">
        <v>4.5955998605554438</v>
      </c>
      <c r="H43" s="62">
        <v>4.0552011293003094</v>
      </c>
      <c r="I43" s="62">
        <v>0.92173607336239249</v>
      </c>
      <c r="J43" s="62">
        <v>0.5118428060877076</v>
      </c>
      <c r="K43" s="62">
        <v>2.8278197968997021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</row>
    <row r="44" spans="1:17" x14ac:dyDescent="0.25">
      <c r="A44" s="34" t="s">
        <v>79</v>
      </c>
      <c r="B44" s="62">
        <v>953.61526835117468</v>
      </c>
      <c r="C44" s="62">
        <v>941.34296361683062</v>
      </c>
      <c r="D44" s="62">
        <v>958.94357787265847</v>
      </c>
      <c r="E44" s="62">
        <v>1009.5879248565321</v>
      </c>
      <c r="F44" s="62">
        <v>931.45726194940141</v>
      </c>
      <c r="G44" s="62">
        <v>666.173728375991</v>
      </c>
      <c r="H44" s="62">
        <v>643.75861434625563</v>
      </c>
      <c r="I44" s="62">
        <v>551.46305470677635</v>
      </c>
      <c r="J44" s="62">
        <v>475.12013858515905</v>
      </c>
      <c r="K44" s="62">
        <v>407.91941499787765</v>
      </c>
      <c r="L44" s="62">
        <v>390.24757522157006</v>
      </c>
      <c r="M44" s="62">
        <v>370.84942685154255</v>
      </c>
      <c r="N44" s="62">
        <v>376.80184161524227</v>
      </c>
      <c r="O44" s="62">
        <v>362.68693666485524</v>
      </c>
      <c r="P44" s="62">
        <v>347.84051100237235</v>
      </c>
      <c r="Q44" s="62">
        <v>372.15846003435172</v>
      </c>
    </row>
    <row r="45" spans="1:17" x14ac:dyDescent="0.25">
      <c r="A45" s="32" t="s">
        <v>261</v>
      </c>
      <c r="B45" s="77">
        <v>182.42853949549803</v>
      </c>
      <c r="C45" s="77">
        <v>180.76785824500564</v>
      </c>
      <c r="D45" s="77">
        <v>179.19249212779278</v>
      </c>
      <c r="E45" s="77">
        <v>177.55951002555369</v>
      </c>
      <c r="F45" s="77">
        <v>166.44785216680083</v>
      </c>
      <c r="G45" s="77">
        <v>139.53301714083085</v>
      </c>
      <c r="H45" s="77">
        <v>130.57911942399463</v>
      </c>
      <c r="I45" s="77">
        <v>122.21661313430806</v>
      </c>
      <c r="J45" s="77">
        <v>109.4328400250668</v>
      </c>
      <c r="K45" s="77">
        <v>92.77859767383913</v>
      </c>
      <c r="L45" s="77">
        <v>94.751479517858954</v>
      </c>
      <c r="M45" s="77">
        <v>92.399570879884294</v>
      </c>
      <c r="N45" s="77">
        <v>90.567118872663897</v>
      </c>
      <c r="O45" s="77">
        <v>89.186823499210718</v>
      </c>
      <c r="P45" s="77">
        <v>88.166464511866053</v>
      </c>
      <c r="Q45" s="77">
        <v>91.832691740079341</v>
      </c>
    </row>
    <row r="46" spans="1:17" x14ac:dyDescent="0.25">
      <c r="A46" s="35" t="s">
        <v>83</v>
      </c>
      <c r="B46" s="36">
        <v>9.5009404269142017</v>
      </c>
      <c r="C46" s="36">
        <v>8.5478340418386693</v>
      </c>
      <c r="D46" s="36">
        <v>9.0717742437274609</v>
      </c>
      <c r="E46" s="36">
        <v>7.9095235827572878</v>
      </c>
      <c r="F46" s="36">
        <v>7.9180059349362359</v>
      </c>
      <c r="G46" s="36">
        <v>6.7542474372481696</v>
      </c>
      <c r="H46" s="36">
        <v>6.4140708604683851</v>
      </c>
      <c r="I46" s="36">
        <v>5.9091455299038209</v>
      </c>
      <c r="J46" s="36">
        <v>5.3610301387591255</v>
      </c>
      <c r="K46" s="36">
        <v>3.826077470099789</v>
      </c>
      <c r="L46" s="36">
        <v>3.6953514669018794</v>
      </c>
      <c r="M46" s="36">
        <v>3.2277094015772247</v>
      </c>
      <c r="N46" s="36">
        <v>2.9577166317760644</v>
      </c>
      <c r="O46" s="36">
        <v>3.1326714663142692</v>
      </c>
      <c r="P46" s="36">
        <v>3.584654827666844</v>
      </c>
      <c r="Q46" s="36">
        <v>3.3521210040109377</v>
      </c>
    </row>
    <row r="47" spans="1:17" x14ac:dyDescent="0.25">
      <c r="A47" s="35" t="s">
        <v>95</v>
      </c>
      <c r="B47" s="36">
        <v>0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</row>
    <row r="48" spans="1:17" x14ac:dyDescent="0.25">
      <c r="A48" s="35" t="s">
        <v>90</v>
      </c>
      <c r="B48" s="36">
        <v>0.13839707689549099</v>
      </c>
      <c r="C48" s="36">
        <v>2.888998961539356E-15</v>
      </c>
      <c r="D48" s="36">
        <v>6.8545247381597241E-16</v>
      </c>
      <c r="E48" s="36">
        <v>9.808149476277138E-17</v>
      </c>
      <c r="F48" s="36">
        <v>9.808149476277138E-17</v>
      </c>
      <c r="G48" s="36">
        <v>0</v>
      </c>
      <c r="H48" s="36">
        <v>1.625075433675192E-3</v>
      </c>
      <c r="I48" s="36">
        <v>2.2451712419969532E-15</v>
      </c>
      <c r="J48" s="36">
        <v>3.6985995561330476E-2</v>
      </c>
      <c r="K48" s="36">
        <v>3.4848001853911312E-16</v>
      </c>
      <c r="L48" s="36">
        <v>8.5773229665710919E-17</v>
      </c>
      <c r="M48" s="36">
        <v>7.8263045193272388E-2</v>
      </c>
      <c r="N48" s="36">
        <v>2.2438410524800681E-2</v>
      </c>
      <c r="O48" s="36">
        <v>0.1157765351340854</v>
      </c>
      <c r="P48" s="36">
        <v>0.23287043701143917</v>
      </c>
      <c r="Q48" s="36">
        <v>0.23426486729621979</v>
      </c>
    </row>
    <row r="49" spans="1:17" x14ac:dyDescent="0.25">
      <c r="A49" s="35" t="s">
        <v>78</v>
      </c>
      <c r="B49" s="36">
        <v>8.148507758437681</v>
      </c>
      <c r="C49" s="36">
        <v>10.16578189096254</v>
      </c>
      <c r="D49" s="36">
        <v>9.881153064227675</v>
      </c>
      <c r="E49" s="36">
        <v>8.9610261019740207</v>
      </c>
      <c r="F49" s="36">
        <v>8.3529072750109989</v>
      </c>
      <c r="G49" s="36">
        <v>10.454285082335252</v>
      </c>
      <c r="H49" s="36">
        <v>7.6657659709981703</v>
      </c>
      <c r="I49" s="36">
        <v>8.840144821555656</v>
      </c>
      <c r="J49" s="36">
        <v>5.9120249029153085</v>
      </c>
      <c r="K49" s="36">
        <v>5.4164767785146868</v>
      </c>
      <c r="L49" s="36">
        <v>5.4529494784512371</v>
      </c>
      <c r="M49" s="36">
        <v>5.2024129855381869</v>
      </c>
      <c r="N49" s="36">
        <v>4.5440328199820375</v>
      </c>
      <c r="O49" s="36">
        <v>3.8473447142649677</v>
      </c>
      <c r="P49" s="36">
        <v>3.7523779287494041</v>
      </c>
      <c r="Q49" s="36">
        <v>4.1715463415138245</v>
      </c>
    </row>
    <row r="50" spans="1:17" x14ac:dyDescent="0.25">
      <c r="A50" s="35" t="s">
        <v>84</v>
      </c>
      <c r="B50" s="36">
        <v>41.23750411817359</v>
      </c>
      <c r="C50" s="36">
        <v>36.930883898801262</v>
      </c>
      <c r="D50" s="36">
        <v>36.069266398062474</v>
      </c>
      <c r="E50" s="36">
        <v>34.971492522682418</v>
      </c>
      <c r="F50" s="36">
        <v>28.839006151693027</v>
      </c>
      <c r="G50" s="36">
        <v>19.831409476494972</v>
      </c>
      <c r="H50" s="36">
        <v>19.005295644382272</v>
      </c>
      <c r="I50" s="36">
        <v>20.214932713501302</v>
      </c>
      <c r="J50" s="36">
        <v>16.505069372762748</v>
      </c>
      <c r="K50" s="36">
        <v>11.434571102203575</v>
      </c>
      <c r="L50" s="36">
        <v>8.4292750049203491</v>
      </c>
      <c r="M50" s="36">
        <v>5.1002263811333437</v>
      </c>
      <c r="N50" s="36">
        <v>5.0832050684487253</v>
      </c>
      <c r="O50" s="36">
        <v>4.0813420430587168</v>
      </c>
      <c r="P50" s="36">
        <v>3.3477146834002927</v>
      </c>
      <c r="Q50" s="36">
        <v>3.5705312007967827</v>
      </c>
    </row>
    <row r="51" spans="1:17" x14ac:dyDescent="0.25">
      <c r="A51" s="35" t="s">
        <v>96</v>
      </c>
      <c r="B51" s="36">
        <v>0.37343634371037637</v>
      </c>
      <c r="C51" s="36">
        <v>0.47697733670960069</v>
      </c>
      <c r="D51" s="36">
        <v>0.42472194482695969</v>
      </c>
      <c r="E51" s="36">
        <v>0.36936832328712643</v>
      </c>
      <c r="F51" s="36">
        <v>0.3296025551509762</v>
      </c>
      <c r="G51" s="36">
        <v>0.23701606644922057</v>
      </c>
      <c r="H51" s="36">
        <v>0.6073136511849222</v>
      </c>
      <c r="I51" s="36">
        <v>8.355246042562578E-2</v>
      </c>
      <c r="J51" s="36">
        <v>8.3224360634881894E-2</v>
      </c>
      <c r="K51" s="36">
        <v>0</v>
      </c>
      <c r="L51" s="36">
        <v>8.4224492489363423E-2</v>
      </c>
      <c r="M51" s="36">
        <v>3.8302996299607539E-2</v>
      </c>
      <c r="N51" s="36">
        <v>2.9821286006949155E-2</v>
      </c>
      <c r="O51" s="36">
        <v>4.0040358084961883E-2</v>
      </c>
      <c r="P51" s="36">
        <v>4.1839812737931463E-2</v>
      </c>
      <c r="Q51" s="36">
        <v>4.1726737823567804E-2</v>
      </c>
    </row>
    <row r="52" spans="1:17" x14ac:dyDescent="0.25">
      <c r="A52" s="35" t="s">
        <v>79</v>
      </c>
      <c r="B52" s="36">
        <v>106.68203655152284</v>
      </c>
      <c r="C52" s="36">
        <v>107.16707680550587</v>
      </c>
      <c r="D52" s="36">
        <v>108.48827860233419</v>
      </c>
      <c r="E52" s="36">
        <v>107.85732038965915</v>
      </c>
      <c r="F52" s="36">
        <v>100.93981691692714</v>
      </c>
      <c r="G52" s="36">
        <v>82.312696245236111</v>
      </c>
      <c r="H52" s="36">
        <v>79.177873850271894</v>
      </c>
      <c r="I52" s="36">
        <v>71.644150366997167</v>
      </c>
      <c r="J52" s="36">
        <v>66.024759828513851</v>
      </c>
      <c r="K52" s="36">
        <v>60.033983922341498</v>
      </c>
      <c r="L52" s="36">
        <v>61.047034503481619</v>
      </c>
      <c r="M52" s="36">
        <v>63.085401553061565</v>
      </c>
      <c r="N52" s="36">
        <v>63.999926942965942</v>
      </c>
      <c r="O52" s="36">
        <v>67.816136109848586</v>
      </c>
      <c r="P52" s="36">
        <v>66.99875627330286</v>
      </c>
      <c r="Q52" s="36">
        <v>68.548503406190349</v>
      </c>
    </row>
    <row r="53" spans="1:17" x14ac:dyDescent="0.25">
      <c r="A53" s="35" t="s">
        <v>85</v>
      </c>
      <c r="B53" s="36">
        <v>0.34788635366554904</v>
      </c>
      <c r="C53" s="36">
        <v>0.30693033340754622</v>
      </c>
      <c r="D53" s="36">
        <v>0.29723140190551978</v>
      </c>
      <c r="E53" s="36">
        <v>0</v>
      </c>
      <c r="F53" s="36">
        <v>0</v>
      </c>
      <c r="G53" s="36">
        <v>0</v>
      </c>
      <c r="H53" s="36">
        <v>9.0242881103115308E-3</v>
      </c>
      <c r="I53" s="36">
        <v>1.0077109686819897E-2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</row>
    <row r="54" spans="1:17" x14ac:dyDescent="0.25">
      <c r="A54" s="35" t="s">
        <v>97</v>
      </c>
      <c r="B54" s="36">
        <v>2.7357948199755144</v>
      </c>
      <c r="C54" s="36">
        <v>2.9164850482123916</v>
      </c>
      <c r="D54" s="36">
        <v>2.678447780460961</v>
      </c>
      <c r="E54" s="36">
        <v>3.2673389964636046</v>
      </c>
      <c r="F54" s="36">
        <v>2.9820177533596937</v>
      </c>
      <c r="G54" s="36">
        <v>2.9973502843124193</v>
      </c>
      <c r="H54" s="36">
        <v>3.5598022598029284</v>
      </c>
      <c r="I54" s="36">
        <v>3.1533075684631293</v>
      </c>
      <c r="J54" s="36">
        <v>3.1602415152486971</v>
      </c>
      <c r="K54" s="36">
        <v>3.0532397693941733</v>
      </c>
      <c r="L54" s="36">
        <v>3.4805176181226223</v>
      </c>
      <c r="M54" s="36">
        <v>3.5941939569145513</v>
      </c>
      <c r="N54" s="36">
        <v>0.65749195480439937</v>
      </c>
      <c r="O54" s="36">
        <v>0.99150538063463811</v>
      </c>
      <c r="P54" s="36">
        <v>0.83684934110494624</v>
      </c>
      <c r="Q54" s="36">
        <v>0.84379126213628908</v>
      </c>
    </row>
    <row r="55" spans="1:17" x14ac:dyDescent="0.25">
      <c r="A55" s="35" t="s">
        <v>98</v>
      </c>
      <c r="B55" s="36">
        <v>13.264036046202776</v>
      </c>
      <c r="C55" s="36">
        <v>14.255888889567787</v>
      </c>
      <c r="D55" s="36">
        <v>12.281618692247566</v>
      </c>
      <c r="E55" s="36">
        <v>14.223440108730072</v>
      </c>
      <c r="F55" s="36">
        <v>17.086495579722769</v>
      </c>
      <c r="G55" s="36">
        <v>16.946012548754698</v>
      </c>
      <c r="H55" s="36">
        <v>14.138347823342048</v>
      </c>
      <c r="I55" s="36">
        <v>12.361302563774551</v>
      </c>
      <c r="J55" s="36">
        <v>12.349503910670874</v>
      </c>
      <c r="K55" s="36">
        <v>9.01424863128541</v>
      </c>
      <c r="L55" s="36">
        <v>12.562126953491918</v>
      </c>
      <c r="M55" s="36">
        <v>12.073060560166548</v>
      </c>
      <c r="N55" s="36">
        <v>13.272485758154994</v>
      </c>
      <c r="O55" s="36">
        <v>9.1620068918704796</v>
      </c>
      <c r="P55" s="36">
        <v>9.3714012078923332</v>
      </c>
      <c r="Q55" s="36">
        <v>11.070206920311401</v>
      </c>
    </row>
    <row r="56" spans="1:17" x14ac:dyDescent="0.25">
      <c r="A56" s="32" t="s">
        <v>262</v>
      </c>
      <c r="B56" s="77">
        <v>100.69003450974461</v>
      </c>
      <c r="C56" s="77">
        <v>101.84695978810143</v>
      </c>
      <c r="D56" s="77">
        <v>102.68154546527775</v>
      </c>
      <c r="E56" s="77">
        <v>91.405633665056911</v>
      </c>
      <c r="F56" s="77">
        <v>90.839163284703901</v>
      </c>
      <c r="G56" s="77">
        <v>90.517190529427864</v>
      </c>
      <c r="H56" s="77">
        <v>85.291889345521469</v>
      </c>
      <c r="I56" s="77">
        <v>90.343715195116133</v>
      </c>
      <c r="J56" s="77">
        <v>85.70104572554628</v>
      </c>
      <c r="K56" s="77">
        <v>69.621343613954394</v>
      </c>
      <c r="L56" s="77">
        <v>75.122419517427033</v>
      </c>
      <c r="M56" s="77">
        <v>73.8547297981697</v>
      </c>
      <c r="N56" s="77">
        <v>69.683048835821324</v>
      </c>
      <c r="O56" s="77">
        <v>70.831721523338501</v>
      </c>
      <c r="P56" s="77">
        <v>71.775249222167716</v>
      </c>
      <c r="Q56" s="77">
        <v>73.667876482797979</v>
      </c>
    </row>
    <row r="57" spans="1:17" x14ac:dyDescent="0.25">
      <c r="A57" s="32" t="s">
        <v>263</v>
      </c>
      <c r="B57" s="77">
        <v>0</v>
      </c>
      <c r="C57" s="77">
        <v>0</v>
      </c>
      <c r="D57" s="77">
        <v>0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1:17" x14ac:dyDescent="0.25">
      <c r="A58" s="78" t="s">
        <v>264</v>
      </c>
      <c r="B58" s="79">
        <v>133.2176374757552</v>
      </c>
      <c r="C58" s="79">
        <v>134.7419906113735</v>
      </c>
      <c r="D58" s="79">
        <v>135.839691517039</v>
      </c>
      <c r="E58" s="79">
        <v>120.92969775427204</v>
      </c>
      <c r="F58" s="79">
        <v>120.16868976622625</v>
      </c>
      <c r="G58" s="79">
        <v>119.7461602706273</v>
      </c>
      <c r="H58" s="79">
        <v>112.83354990750054</v>
      </c>
      <c r="I58" s="79">
        <v>119.50749943006386</v>
      </c>
      <c r="J58" s="79">
        <v>113.36971543882922</v>
      </c>
      <c r="K58" s="79">
        <v>92.108016117559032</v>
      </c>
      <c r="L58" s="79">
        <v>99.376802425910483</v>
      </c>
      <c r="M58" s="79">
        <v>97.69443417533175</v>
      </c>
      <c r="N58" s="79">
        <v>92.173768374829095</v>
      </c>
      <c r="O58" s="79">
        <v>93.692596405121904</v>
      </c>
      <c r="P58" s="79">
        <v>94.934101099460904</v>
      </c>
      <c r="Q58" s="79">
        <v>97.438637631381766</v>
      </c>
    </row>
    <row r="60" spans="1:17" ht="12.75" x14ac:dyDescent="0.25">
      <c r="A60" s="14" t="s">
        <v>226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</row>
    <row r="62" spans="1:17" x14ac:dyDescent="0.25">
      <c r="A62" s="40" t="s">
        <v>255</v>
      </c>
      <c r="B62" s="41">
        <f t="shared" ref="B62:Q62" si="0">SUM(B$63:B$70,B$72:B$76)</f>
        <v>0.99999999999999989</v>
      </c>
      <c r="C62" s="41">
        <f t="shared" si="0"/>
        <v>1</v>
      </c>
      <c r="D62" s="41">
        <f t="shared" si="0"/>
        <v>1</v>
      </c>
      <c r="E62" s="41">
        <f t="shared" si="0"/>
        <v>1</v>
      </c>
      <c r="F62" s="41">
        <f t="shared" si="0"/>
        <v>0.99999999999999989</v>
      </c>
      <c r="G62" s="41">
        <f t="shared" si="0"/>
        <v>1</v>
      </c>
      <c r="H62" s="41">
        <f t="shared" si="0"/>
        <v>1.0000000000000002</v>
      </c>
      <c r="I62" s="41">
        <f t="shared" si="0"/>
        <v>1</v>
      </c>
      <c r="J62" s="41">
        <f t="shared" si="0"/>
        <v>0.99999999999999956</v>
      </c>
      <c r="K62" s="41">
        <f t="shared" si="0"/>
        <v>1.0000000000000002</v>
      </c>
      <c r="L62" s="41">
        <f t="shared" si="0"/>
        <v>1.0000000000000002</v>
      </c>
      <c r="M62" s="41">
        <f t="shared" si="0"/>
        <v>1</v>
      </c>
      <c r="N62" s="41">
        <f t="shared" si="0"/>
        <v>0.99999999999999989</v>
      </c>
      <c r="O62" s="41">
        <f t="shared" si="0"/>
        <v>1</v>
      </c>
      <c r="P62" s="41">
        <f t="shared" si="0"/>
        <v>1.0000000000000002</v>
      </c>
      <c r="Q62" s="41">
        <f t="shared" si="0"/>
        <v>0.99999999999999989</v>
      </c>
    </row>
    <row r="63" spans="1:17" x14ac:dyDescent="0.25">
      <c r="A63" s="20" t="s">
        <v>73</v>
      </c>
      <c r="B63" s="68">
        <f t="shared" ref="B63:Q63" si="1">IF(B$6=0,0,B$6/B$5)</f>
        <v>4.081462263402752E-2</v>
      </c>
      <c r="C63" s="68">
        <f t="shared" si="1"/>
        <v>4.0735013881855867E-2</v>
      </c>
      <c r="D63" s="68">
        <f t="shared" si="1"/>
        <v>4.069935264949627E-2</v>
      </c>
      <c r="E63" s="68">
        <f t="shared" si="1"/>
        <v>4.0887271920641281E-2</v>
      </c>
      <c r="F63" s="68">
        <f t="shared" si="1"/>
        <v>4.0682975659241435E-2</v>
      </c>
      <c r="G63" s="68">
        <f t="shared" si="1"/>
        <v>4.0041403288452806E-2</v>
      </c>
      <c r="H63" s="68">
        <f t="shared" si="1"/>
        <v>3.9929386838407091E-2</v>
      </c>
      <c r="I63" s="68">
        <f t="shared" si="1"/>
        <v>3.9557657742071421E-2</v>
      </c>
      <c r="J63" s="68">
        <f t="shared" si="1"/>
        <v>3.933081872506209E-2</v>
      </c>
      <c r="K63" s="68">
        <f t="shared" si="1"/>
        <v>3.9312924841407366E-2</v>
      </c>
      <c r="L63" s="68">
        <f t="shared" si="1"/>
        <v>3.8909186819381616E-2</v>
      </c>
      <c r="M63" s="68">
        <f t="shared" si="1"/>
        <v>3.8699815449988087E-2</v>
      </c>
      <c r="N63" s="68">
        <f t="shared" si="1"/>
        <v>3.8770851044186649E-2</v>
      </c>
      <c r="O63" s="68">
        <f t="shared" si="1"/>
        <v>3.8614037086034586E-2</v>
      </c>
      <c r="P63" s="68">
        <f t="shared" si="1"/>
        <v>3.8510630510946574E-2</v>
      </c>
      <c r="Q63" s="68">
        <f t="shared" si="1"/>
        <v>3.8615611087274397E-2</v>
      </c>
    </row>
    <row r="64" spans="1:17" x14ac:dyDescent="0.25">
      <c r="A64" s="22" t="s">
        <v>74</v>
      </c>
      <c r="B64" s="69">
        <f t="shared" ref="B64:Q64" si="2">IF(B$7=0,0,B$7/B$5)</f>
        <v>8.5165554601728151E-3</v>
      </c>
      <c r="C64" s="69">
        <f t="shared" si="2"/>
        <v>8.4999439540696178E-3</v>
      </c>
      <c r="D64" s="69">
        <f t="shared" si="2"/>
        <v>8.4925027272845025E-3</v>
      </c>
      <c r="E64" s="69">
        <f t="shared" si="2"/>
        <v>8.5317147741308594E-3</v>
      </c>
      <c r="F64" s="69">
        <f t="shared" si="2"/>
        <v>8.4890854337564825E-3</v>
      </c>
      <c r="G64" s="69">
        <f t="shared" si="2"/>
        <v>8.3552121715550921E-3</v>
      </c>
      <c r="H64" s="69">
        <f t="shared" si="2"/>
        <v>8.331838335226379E-3</v>
      </c>
      <c r="I64" s="69">
        <f t="shared" si="2"/>
        <v>8.2542717362775186E-3</v>
      </c>
      <c r="J64" s="69">
        <f t="shared" si="2"/>
        <v>8.2069385271427969E-3</v>
      </c>
      <c r="K64" s="69">
        <f t="shared" si="2"/>
        <v>8.2032047120856356E-3</v>
      </c>
      <c r="L64" s="69">
        <f t="shared" si="2"/>
        <v>8.1189589924376936E-3</v>
      </c>
      <c r="M64" s="69">
        <f t="shared" si="2"/>
        <v>8.0752706581071025E-3</v>
      </c>
      <c r="N64" s="69">
        <f t="shared" si="2"/>
        <v>8.0900932520353366E-3</v>
      </c>
      <c r="O64" s="69">
        <f t="shared" si="2"/>
        <v>8.0573717741594716E-3</v>
      </c>
      <c r="P64" s="69">
        <f t="shared" si="2"/>
        <v>8.0357945115303343E-3</v>
      </c>
      <c r="Q64" s="69">
        <f t="shared" si="2"/>
        <v>8.0577002120571679E-3</v>
      </c>
    </row>
    <row r="65" spans="1:17" x14ac:dyDescent="0.25">
      <c r="A65" s="22" t="s">
        <v>75</v>
      </c>
      <c r="B65" s="69">
        <f t="shared" ref="B65:Q65" si="3">IF(B$8=0,0,B$8/B$5)</f>
        <v>3.3009313804616108E-2</v>
      </c>
      <c r="C65" s="69">
        <f t="shared" si="3"/>
        <v>3.2944929274944211E-2</v>
      </c>
      <c r="D65" s="69">
        <f t="shared" si="3"/>
        <v>3.2916087827108899E-2</v>
      </c>
      <c r="E65" s="69">
        <f t="shared" si="3"/>
        <v>3.3068069783349967E-2</v>
      </c>
      <c r="F65" s="69">
        <f t="shared" si="3"/>
        <v>3.2902842740529431E-2</v>
      </c>
      <c r="G65" s="69">
        <f t="shared" si="3"/>
        <v>3.2383963418634698E-2</v>
      </c>
      <c r="H65" s="69">
        <f t="shared" si="3"/>
        <v>3.2293368776023561E-2</v>
      </c>
      <c r="I65" s="69">
        <f t="shared" si="3"/>
        <v>3.1992728427066353E-2</v>
      </c>
      <c r="J65" s="69">
        <f t="shared" si="3"/>
        <v>3.1809269661252623E-2</v>
      </c>
      <c r="K65" s="69">
        <f t="shared" si="3"/>
        <v>3.1794797769008551E-2</v>
      </c>
      <c r="L65" s="69">
        <f t="shared" si="3"/>
        <v>3.1468269818881386E-2</v>
      </c>
      <c r="M65" s="69">
        <f t="shared" si="3"/>
        <v>3.1298938221821573E-2</v>
      </c>
      <c r="N65" s="69">
        <f t="shared" si="3"/>
        <v>3.1356389107530434E-2</v>
      </c>
      <c r="O65" s="69">
        <f t="shared" si="3"/>
        <v>3.1229563944892045E-2</v>
      </c>
      <c r="P65" s="69">
        <f t="shared" si="3"/>
        <v>3.1145932641544031E-2</v>
      </c>
      <c r="Q65" s="69">
        <f t="shared" si="3"/>
        <v>3.1230836937204607E-2</v>
      </c>
    </row>
    <row r="66" spans="1:17" x14ac:dyDescent="0.25">
      <c r="A66" s="22" t="s">
        <v>76</v>
      </c>
      <c r="B66" s="69">
        <f t="shared" ref="B66:Q66" si="4">IF(B$9=0,0,B$9/B$5)</f>
        <v>4.5406759030055699E-2</v>
      </c>
      <c r="C66" s="69">
        <f t="shared" si="4"/>
        <v>4.5318193334889185E-2</v>
      </c>
      <c r="D66" s="69">
        <f t="shared" si="4"/>
        <v>4.5278519784578877E-2</v>
      </c>
      <c r="E66" s="69">
        <f t="shared" si="4"/>
        <v>4.5487582236007053E-2</v>
      </c>
      <c r="F66" s="69">
        <f t="shared" si="4"/>
        <v>4.5260300185764858E-2</v>
      </c>
      <c r="G66" s="69">
        <f t="shared" si="4"/>
        <v>4.4546543199648458E-2</v>
      </c>
      <c r="H66" s="69">
        <f t="shared" si="4"/>
        <v>4.4421923550454712E-2</v>
      </c>
      <c r="I66" s="69">
        <f t="shared" si="4"/>
        <v>4.4008370455694445E-2</v>
      </c>
      <c r="J66" s="69">
        <f t="shared" si="4"/>
        <v>4.3756009318454123E-2</v>
      </c>
      <c r="K66" s="69">
        <f t="shared" si="4"/>
        <v>4.3736102157471479E-2</v>
      </c>
      <c r="L66" s="69">
        <f t="shared" si="4"/>
        <v>4.3286938747539298E-2</v>
      </c>
      <c r="M66" s="69">
        <f t="shared" si="4"/>
        <v>4.3054010578557067E-2</v>
      </c>
      <c r="N66" s="69">
        <f t="shared" si="4"/>
        <v>4.3133038532269963E-2</v>
      </c>
      <c r="O66" s="69">
        <f t="shared" si="4"/>
        <v>4.2958581116009947E-2</v>
      </c>
      <c r="P66" s="69">
        <f t="shared" si="4"/>
        <v>4.284354005635721E-2</v>
      </c>
      <c r="Q66" s="69">
        <f t="shared" si="4"/>
        <v>4.2960332211337951E-2</v>
      </c>
    </row>
    <row r="67" spans="1:17" x14ac:dyDescent="0.25">
      <c r="A67" s="24" t="s">
        <v>77</v>
      </c>
      <c r="B67" s="70">
        <f t="shared" ref="B67:Q67" si="5">IF(B$10=0,0,B$10/B$5)</f>
        <v>0.11993584650426531</v>
      </c>
      <c r="C67" s="70">
        <f t="shared" si="5"/>
        <v>0.11912241121394349</v>
      </c>
      <c r="D67" s="70">
        <f t="shared" si="5"/>
        <v>0.11913864763424477</v>
      </c>
      <c r="E67" s="70">
        <f t="shared" si="5"/>
        <v>0.11903264561647181</v>
      </c>
      <c r="F67" s="70">
        <f t="shared" si="5"/>
        <v>0.11885193880010496</v>
      </c>
      <c r="G67" s="70">
        <f t="shared" si="5"/>
        <v>0.11907031514276947</v>
      </c>
      <c r="H67" s="70">
        <f t="shared" si="5"/>
        <v>0.1194965639365972</v>
      </c>
      <c r="I67" s="70">
        <f t="shared" si="5"/>
        <v>0.1180158753108862</v>
      </c>
      <c r="J67" s="70">
        <f t="shared" si="5"/>
        <v>0.1173248464319179</v>
      </c>
      <c r="K67" s="70">
        <f t="shared" si="5"/>
        <v>0.11758586455889211</v>
      </c>
      <c r="L67" s="70">
        <f t="shared" si="5"/>
        <v>0.116170707104943</v>
      </c>
      <c r="M67" s="70">
        <f t="shared" si="5"/>
        <v>0.1161839546930421</v>
      </c>
      <c r="N67" s="70">
        <f t="shared" si="5"/>
        <v>0.11676500918389016</v>
      </c>
      <c r="O67" s="70">
        <f t="shared" si="5"/>
        <v>0.11624793189911975</v>
      </c>
      <c r="P67" s="70">
        <f t="shared" si="5"/>
        <v>0.11579983678839964</v>
      </c>
      <c r="Q67" s="70">
        <f t="shared" si="5"/>
        <v>0.11574970865825565</v>
      </c>
    </row>
    <row r="68" spans="1:17" x14ac:dyDescent="0.25">
      <c r="A68" s="45" t="s">
        <v>256</v>
      </c>
      <c r="B68" s="71">
        <f t="shared" ref="B68:Q68" si="6">IF(B$15=0,0,B$15/B$5)</f>
        <v>3.8273660452798244E-2</v>
      </c>
      <c r="C68" s="71">
        <f t="shared" si="6"/>
        <v>3.8222487622532983E-2</v>
      </c>
      <c r="D68" s="71">
        <f t="shared" si="6"/>
        <v>3.8067236297611974E-2</v>
      </c>
      <c r="E68" s="71">
        <f t="shared" si="6"/>
        <v>3.8291835216952903E-2</v>
      </c>
      <c r="F68" s="71">
        <f t="shared" si="6"/>
        <v>3.8219884848781298E-2</v>
      </c>
      <c r="G68" s="71">
        <f t="shared" si="6"/>
        <v>3.8533905686906497E-2</v>
      </c>
      <c r="H68" s="71">
        <f t="shared" si="6"/>
        <v>3.8623173303245342E-2</v>
      </c>
      <c r="I68" s="71">
        <f t="shared" si="6"/>
        <v>3.8683615040763196E-2</v>
      </c>
      <c r="J68" s="71">
        <f t="shared" si="6"/>
        <v>3.891601178975268E-2</v>
      </c>
      <c r="K68" s="71">
        <f t="shared" si="6"/>
        <v>3.921550152607943E-2</v>
      </c>
      <c r="L68" s="71">
        <f t="shared" si="6"/>
        <v>3.9644894543214793E-2</v>
      </c>
      <c r="M68" s="71">
        <f t="shared" si="6"/>
        <v>4.0007573983109078E-2</v>
      </c>
      <c r="N68" s="71">
        <f t="shared" si="6"/>
        <v>4.0000999914187124E-2</v>
      </c>
      <c r="O68" s="71">
        <f t="shared" si="6"/>
        <v>4.0123565710937531E-2</v>
      </c>
      <c r="P68" s="71">
        <f t="shared" si="6"/>
        <v>4.0210362656762755E-2</v>
      </c>
      <c r="Q68" s="71">
        <f t="shared" si="6"/>
        <v>3.9954598418260601E-2</v>
      </c>
    </row>
    <row r="69" spans="1:17" x14ac:dyDescent="0.25">
      <c r="A69" s="45" t="s">
        <v>257</v>
      </c>
      <c r="B69" s="71">
        <f t="shared" ref="B69:Q69" si="7">IF(B$26=0,0,B$26/B$5)</f>
        <v>0.250725947803842</v>
      </c>
      <c r="C69" s="71">
        <f t="shared" si="7"/>
        <v>0.25097389740777515</v>
      </c>
      <c r="D69" s="71">
        <f t="shared" si="7"/>
        <v>0.25042839373203513</v>
      </c>
      <c r="E69" s="71">
        <f t="shared" si="7"/>
        <v>0.2519748975332784</v>
      </c>
      <c r="F69" s="71">
        <f t="shared" si="7"/>
        <v>0.25166533549754544</v>
      </c>
      <c r="G69" s="71">
        <f t="shared" si="7"/>
        <v>0.25007915130985436</v>
      </c>
      <c r="H69" s="71">
        <f t="shared" si="7"/>
        <v>0.24922006531795629</v>
      </c>
      <c r="I69" s="71">
        <f t="shared" si="7"/>
        <v>0.24674593969912714</v>
      </c>
      <c r="J69" s="71">
        <f t="shared" si="7"/>
        <v>0.24578472238040366</v>
      </c>
      <c r="K69" s="71">
        <f t="shared" si="7"/>
        <v>0.24804245798582025</v>
      </c>
      <c r="L69" s="71">
        <f t="shared" si="7"/>
        <v>0.24840819482473062</v>
      </c>
      <c r="M69" s="71">
        <f t="shared" si="7"/>
        <v>0.24920083606061783</v>
      </c>
      <c r="N69" s="71">
        <f t="shared" si="7"/>
        <v>0.25052065304092258</v>
      </c>
      <c r="O69" s="71">
        <f t="shared" si="7"/>
        <v>0.25023026670495013</v>
      </c>
      <c r="P69" s="71">
        <f t="shared" si="7"/>
        <v>0.25006281264825347</v>
      </c>
      <c r="Q69" s="71">
        <f t="shared" si="7"/>
        <v>0.25063776432402829</v>
      </c>
    </row>
    <row r="70" spans="1:17" x14ac:dyDescent="0.25">
      <c r="A70" s="45" t="s">
        <v>258</v>
      </c>
      <c r="B70" s="71">
        <f t="shared" ref="B70:Q70" si="8">IF(B$37=0,0,B$37/B$5)</f>
        <v>0.11959423032069076</v>
      </c>
      <c r="C70" s="71">
        <f t="shared" si="8"/>
        <v>0.12203454642828891</v>
      </c>
      <c r="D70" s="71">
        <f t="shared" si="8"/>
        <v>0.1237242631259622</v>
      </c>
      <c r="E70" s="71">
        <f t="shared" si="8"/>
        <v>0.11168044798230949</v>
      </c>
      <c r="F70" s="71">
        <f t="shared" si="8"/>
        <v>0.11814887713158809</v>
      </c>
      <c r="G70" s="71">
        <f t="shared" si="8"/>
        <v>0.14036493387641658</v>
      </c>
      <c r="H70" s="71">
        <f t="shared" si="8"/>
        <v>0.14080077229979868</v>
      </c>
      <c r="I70" s="71">
        <f t="shared" si="8"/>
        <v>0.15813187977871601</v>
      </c>
      <c r="J70" s="71">
        <f t="shared" si="8"/>
        <v>0.16821989934872489</v>
      </c>
      <c r="K70" s="71">
        <f t="shared" si="8"/>
        <v>0.16225578246071581</v>
      </c>
      <c r="L70" s="71">
        <f t="shared" si="8"/>
        <v>0.17228288814733739</v>
      </c>
      <c r="M70" s="71">
        <f t="shared" si="8"/>
        <v>0.17463005283965841</v>
      </c>
      <c r="N70" s="71">
        <f t="shared" si="8"/>
        <v>0.16861495848394392</v>
      </c>
      <c r="O70" s="71">
        <f t="shared" si="8"/>
        <v>0.17402129295204938</v>
      </c>
      <c r="P70" s="71">
        <f t="shared" si="8"/>
        <v>0.17836341687728374</v>
      </c>
      <c r="Q70" s="71">
        <f t="shared" si="8"/>
        <v>0.17541580354509267</v>
      </c>
    </row>
    <row r="71" spans="1:17" x14ac:dyDescent="0.25">
      <c r="A71" s="45" t="s">
        <v>259</v>
      </c>
      <c r="B71" s="71">
        <f t="shared" ref="B71:Q71" si="9">IF(B$38=0,0,B$38/B$5)</f>
        <v>0.31368523162029099</v>
      </c>
      <c r="C71" s="71">
        <f t="shared" si="9"/>
        <v>0.31149782358833672</v>
      </c>
      <c r="D71" s="71">
        <f t="shared" si="9"/>
        <v>0.31017984597554976</v>
      </c>
      <c r="E71" s="71">
        <f t="shared" si="9"/>
        <v>0.32299536423532138</v>
      </c>
      <c r="F71" s="71">
        <f t="shared" si="9"/>
        <v>0.31610394883283088</v>
      </c>
      <c r="G71" s="71">
        <f t="shared" si="9"/>
        <v>0.29136987489409621</v>
      </c>
      <c r="H71" s="71">
        <f t="shared" si="9"/>
        <v>0.29151874346430351</v>
      </c>
      <c r="I71" s="71">
        <f t="shared" si="9"/>
        <v>0.27489253762799665</v>
      </c>
      <c r="J71" s="71">
        <f t="shared" si="9"/>
        <v>0.26440060662816317</v>
      </c>
      <c r="K71" s="71">
        <f t="shared" si="9"/>
        <v>0.26910046159995243</v>
      </c>
      <c r="L71" s="71">
        <f t="shared" si="9"/>
        <v>0.25843860501402877</v>
      </c>
      <c r="M71" s="71">
        <f t="shared" si="9"/>
        <v>0.25498866693780442</v>
      </c>
      <c r="N71" s="71">
        <f t="shared" si="9"/>
        <v>0.26039790539760027</v>
      </c>
      <c r="O71" s="71">
        <f t="shared" si="9"/>
        <v>0.25480940714454248</v>
      </c>
      <c r="P71" s="71">
        <f t="shared" si="9"/>
        <v>0.25022910399167081</v>
      </c>
      <c r="Q71" s="71">
        <f t="shared" si="9"/>
        <v>0.2533194112981253</v>
      </c>
    </row>
    <row r="72" spans="1:17" x14ac:dyDescent="0.25">
      <c r="A72" s="47" t="s">
        <v>260</v>
      </c>
      <c r="B72" s="73">
        <f t="shared" ref="B72:Q72" si="10">IF(B$39=0,0,B$39/B$5)</f>
        <v>0.2498478266960697</v>
      </c>
      <c r="C72" s="73">
        <f t="shared" si="10"/>
        <v>0.2472093488131204</v>
      </c>
      <c r="D72" s="73">
        <f t="shared" si="10"/>
        <v>0.24569738160254601</v>
      </c>
      <c r="E72" s="73">
        <f t="shared" si="10"/>
        <v>0.26060772634826224</v>
      </c>
      <c r="F72" s="73">
        <f t="shared" si="10"/>
        <v>0.25256873398072338</v>
      </c>
      <c r="G72" s="73">
        <f t="shared" si="10"/>
        <v>0.22364035145421046</v>
      </c>
      <c r="H72" s="73">
        <f t="shared" si="10"/>
        <v>0.22386069493484329</v>
      </c>
      <c r="I72" s="73">
        <f t="shared" si="10"/>
        <v>0.20425023487243113</v>
      </c>
      <c r="J72" s="73">
        <f t="shared" si="10"/>
        <v>0.19167767696063179</v>
      </c>
      <c r="K72" s="73">
        <f t="shared" si="10"/>
        <v>0.19724711773069031</v>
      </c>
      <c r="L72" s="73">
        <f t="shared" si="10"/>
        <v>0.18447090049242615</v>
      </c>
      <c r="M72" s="73">
        <f t="shared" si="10"/>
        <v>0.18034715753088446</v>
      </c>
      <c r="N72" s="73">
        <f t="shared" si="10"/>
        <v>0.18676946343856463</v>
      </c>
      <c r="O72" s="73">
        <f t="shared" si="10"/>
        <v>0.18016009758722948</v>
      </c>
      <c r="P72" s="73">
        <f t="shared" si="10"/>
        <v>0.17475401267619819</v>
      </c>
      <c r="Q72" s="73">
        <f t="shared" si="10"/>
        <v>0.17848603077596356</v>
      </c>
    </row>
    <row r="73" spans="1:17" x14ac:dyDescent="0.25">
      <c r="A73" s="47" t="s">
        <v>261</v>
      </c>
      <c r="B73" s="73">
        <f t="shared" ref="B73:Q73" si="11">IF(B$45=0,0,B$45/B$5)</f>
        <v>4.1133876809130665E-2</v>
      </c>
      <c r="C73" s="73">
        <f t="shared" si="11"/>
        <v>4.1120596491839065E-2</v>
      </c>
      <c r="D73" s="73">
        <f t="shared" si="11"/>
        <v>4.0992684492004522E-2</v>
      </c>
      <c r="E73" s="73">
        <f t="shared" si="11"/>
        <v>4.1185702589106886E-2</v>
      </c>
      <c r="F73" s="73">
        <f t="shared" si="11"/>
        <v>4.1103123803318431E-2</v>
      </c>
      <c r="G73" s="73">
        <f t="shared" si="11"/>
        <v>4.1080183542471393E-2</v>
      </c>
      <c r="H73" s="73">
        <f t="shared" si="11"/>
        <v>4.0925960596939544E-2</v>
      </c>
      <c r="I73" s="73">
        <f t="shared" si="11"/>
        <v>4.0617471071145661E-2</v>
      </c>
      <c r="J73" s="73">
        <f t="shared" si="11"/>
        <v>4.0783673721498381E-2</v>
      </c>
      <c r="K73" s="73">
        <f t="shared" si="11"/>
        <v>4.1049599091618302E-2</v>
      </c>
      <c r="L73" s="73">
        <f t="shared" si="11"/>
        <v>4.125736490280868E-2</v>
      </c>
      <c r="M73" s="73">
        <f t="shared" si="11"/>
        <v>4.1483699434529266E-2</v>
      </c>
      <c r="N73" s="73">
        <f t="shared" si="11"/>
        <v>4.1611911866722674E-2</v>
      </c>
      <c r="O73" s="73">
        <f t="shared" si="11"/>
        <v>4.1606020070285209E-2</v>
      </c>
      <c r="P73" s="73">
        <f t="shared" si="11"/>
        <v>4.1604980993644874E-2</v>
      </c>
      <c r="Q73" s="73">
        <f t="shared" si="11"/>
        <v>4.1523427013888545E-2</v>
      </c>
    </row>
    <row r="74" spans="1:17" x14ac:dyDescent="0.25">
      <c r="A74" s="47" t="s">
        <v>262</v>
      </c>
      <c r="B74" s="73">
        <f t="shared" ref="B74:Q74" si="12">IF(B$56=0,0,B$56/B$5)</f>
        <v>2.2703528115090573E-2</v>
      </c>
      <c r="C74" s="73">
        <f t="shared" si="12"/>
        <v>2.3167878283377217E-2</v>
      </c>
      <c r="D74" s="73">
        <f t="shared" si="12"/>
        <v>2.3489779880999279E-2</v>
      </c>
      <c r="E74" s="73">
        <f t="shared" si="12"/>
        <v>2.120193529795223E-2</v>
      </c>
      <c r="F74" s="73">
        <f t="shared" si="12"/>
        <v>2.2432091048788967E-2</v>
      </c>
      <c r="G74" s="73">
        <f t="shared" si="12"/>
        <v>2.6649339897414397E-2</v>
      </c>
      <c r="H74" s="73">
        <f t="shared" si="12"/>
        <v>2.6732087932520649E-2</v>
      </c>
      <c r="I74" s="73">
        <f t="shared" si="12"/>
        <v>3.0024831684419818E-2</v>
      </c>
      <c r="J74" s="73">
        <f t="shared" si="12"/>
        <v>3.1939255946033002E-2</v>
      </c>
      <c r="K74" s="73">
        <f t="shared" si="12"/>
        <v>3.08037447776437E-2</v>
      </c>
      <c r="L74" s="73">
        <f t="shared" si="12"/>
        <v>3.2710339618793938E-2</v>
      </c>
      <c r="M74" s="73">
        <f t="shared" si="12"/>
        <v>3.3157809972390651E-2</v>
      </c>
      <c r="N74" s="73">
        <f t="shared" si="12"/>
        <v>3.2016530092312964E-2</v>
      </c>
      <c r="O74" s="73">
        <f t="shared" si="12"/>
        <v>3.304328948702781E-2</v>
      </c>
      <c r="P74" s="73">
        <f t="shared" si="12"/>
        <v>3.3870110321827726E-2</v>
      </c>
      <c r="Q74" s="73">
        <f t="shared" si="12"/>
        <v>3.3309953508273107E-2</v>
      </c>
    </row>
    <row r="75" spans="1:17" x14ac:dyDescent="0.25">
      <c r="A75" s="47" t="s">
        <v>263</v>
      </c>
      <c r="B75" s="73">
        <f t="shared" ref="B75:Q75" si="13">IF(B$57=0,0,B$57/B$5)</f>
        <v>0</v>
      </c>
      <c r="C75" s="73">
        <f t="shared" si="13"/>
        <v>0</v>
      </c>
      <c r="D75" s="73">
        <f t="shared" si="13"/>
        <v>0</v>
      </c>
      <c r="E75" s="73">
        <f t="shared" si="13"/>
        <v>0</v>
      </c>
      <c r="F75" s="73">
        <f t="shared" si="13"/>
        <v>0</v>
      </c>
      <c r="G75" s="73">
        <f t="shared" si="13"/>
        <v>0</v>
      </c>
      <c r="H75" s="73">
        <f t="shared" si="13"/>
        <v>0</v>
      </c>
      <c r="I75" s="73">
        <f t="shared" si="13"/>
        <v>0</v>
      </c>
      <c r="J75" s="73">
        <f t="shared" si="13"/>
        <v>0</v>
      </c>
      <c r="K75" s="73">
        <f t="shared" si="13"/>
        <v>0</v>
      </c>
      <c r="L75" s="73">
        <f t="shared" si="13"/>
        <v>0</v>
      </c>
      <c r="M75" s="73">
        <f t="shared" si="13"/>
        <v>0</v>
      </c>
      <c r="N75" s="73">
        <f t="shared" si="13"/>
        <v>0</v>
      </c>
      <c r="O75" s="73">
        <f t="shared" si="13"/>
        <v>0</v>
      </c>
      <c r="P75" s="73">
        <f t="shared" si="13"/>
        <v>0</v>
      </c>
      <c r="Q75" s="73">
        <f t="shared" si="13"/>
        <v>0</v>
      </c>
    </row>
    <row r="76" spans="1:17" x14ac:dyDescent="0.25">
      <c r="A76" s="57" t="s">
        <v>264</v>
      </c>
      <c r="B76" s="72">
        <f t="shared" ref="B76:Q76" si="14">IF(B$58=0,0,B$58/B$5)</f>
        <v>3.0037832369240521E-2</v>
      </c>
      <c r="C76" s="72">
        <f t="shared" si="14"/>
        <v>3.0650753293363964E-2</v>
      </c>
      <c r="D76" s="72">
        <f t="shared" si="14"/>
        <v>3.1075150246127628E-2</v>
      </c>
      <c r="E76" s="72">
        <f t="shared" si="14"/>
        <v>2.8050170701536908E-2</v>
      </c>
      <c r="F76" s="72">
        <f t="shared" si="14"/>
        <v>2.9674810869857179E-2</v>
      </c>
      <c r="G76" s="72">
        <f t="shared" si="14"/>
        <v>3.5254697011665823E-2</v>
      </c>
      <c r="H76" s="72">
        <f t="shared" si="14"/>
        <v>3.5364164177987469E-2</v>
      </c>
      <c r="I76" s="72">
        <f t="shared" si="14"/>
        <v>3.9717124181401144E-2</v>
      </c>
      <c r="J76" s="72">
        <f t="shared" si="14"/>
        <v>4.2250877189125624E-2</v>
      </c>
      <c r="K76" s="72">
        <f t="shared" si="14"/>
        <v>4.0752902388567214E-2</v>
      </c>
      <c r="L76" s="72">
        <f t="shared" si="14"/>
        <v>4.3271355987505512E-2</v>
      </c>
      <c r="M76" s="72">
        <f t="shared" si="14"/>
        <v>4.386088057729453E-2</v>
      </c>
      <c r="N76" s="72">
        <f t="shared" si="14"/>
        <v>4.2350102043433611E-2</v>
      </c>
      <c r="O76" s="72">
        <f t="shared" si="14"/>
        <v>4.3707981667304607E-2</v>
      </c>
      <c r="P76" s="72">
        <f t="shared" si="14"/>
        <v>4.4798569317251576E-2</v>
      </c>
      <c r="Q76" s="72">
        <f t="shared" si="14"/>
        <v>4.4058233308363212E-2</v>
      </c>
    </row>
    <row r="78" spans="1:17" ht="12.75" x14ac:dyDescent="0.25">
      <c r="A78" s="14" t="s">
        <v>104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</row>
    <row r="80" spans="1:17" x14ac:dyDescent="0.25">
      <c r="A80" s="40" t="s">
        <v>255</v>
      </c>
      <c r="B80" s="90">
        <v>0.4088953281033218</v>
      </c>
      <c r="C80" s="90">
        <v>0.40910798783297769</v>
      </c>
      <c r="D80" s="90">
        <v>0.41009525337291214</v>
      </c>
      <c r="E80" s="90">
        <v>0.40842274569732112</v>
      </c>
      <c r="F80" s="90">
        <v>0.41089574546595159</v>
      </c>
      <c r="G80" s="90">
        <v>0.41822720384715484</v>
      </c>
      <c r="H80" s="90">
        <v>0.42020590890873488</v>
      </c>
      <c r="I80" s="90">
        <v>0.42762040671403556</v>
      </c>
      <c r="J80" s="90">
        <v>0.43199213446908619</v>
      </c>
      <c r="K80" s="90">
        <v>0.43223571583374676</v>
      </c>
      <c r="L80" s="90">
        <v>0.43914517230305472</v>
      </c>
      <c r="M80" s="90">
        <v>0.45344827669989141</v>
      </c>
      <c r="N80" s="90">
        <v>0.45813247214568087</v>
      </c>
      <c r="O80" s="90">
        <v>0.47039217872081213</v>
      </c>
      <c r="P80" s="90">
        <v>0.47917933742526958</v>
      </c>
      <c r="Q80" s="90">
        <v>0.49485015896717632</v>
      </c>
    </row>
    <row r="81" spans="1:17" x14ac:dyDescent="0.25">
      <c r="A81" s="20" t="s">
        <v>73</v>
      </c>
      <c r="B81" s="105">
        <v>0.43019688039595627</v>
      </c>
      <c r="C81" s="105">
        <v>0.42930750507443238</v>
      </c>
      <c r="D81" s="105">
        <v>0.42959659293418917</v>
      </c>
      <c r="E81" s="105">
        <v>0.4299331317159979</v>
      </c>
      <c r="F81" s="105">
        <v>0.43030425014507473</v>
      </c>
      <c r="G81" s="105">
        <v>0.43258191019373632</v>
      </c>
      <c r="H81" s="105">
        <v>0.43418142779692681</v>
      </c>
      <c r="I81" s="105">
        <v>0.43898710451798706</v>
      </c>
      <c r="J81" s="105">
        <v>0.44078376007641884</v>
      </c>
      <c r="K81" s="105">
        <v>0.44126278702314675</v>
      </c>
      <c r="L81" s="105">
        <v>0.44504197890673314</v>
      </c>
      <c r="M81" s="105">
        <v>0.45771989313526124</v>
      </c>
      <c r="N81" s="105">
        <v>0.46238902670139975</v>
      </c>
      <c r="O81" s="105">
        <v>0.47355206523859283</v>
      </c>
      <c r="P81" s="105">
        <v>0.48126536959824984</v>
      </c>
      <c r="Q81" s="105">
        <v>0.49799469442298777</v>
      </c>
    </row>
    <row r="82" spans="1:17" x14ac:dyDescent="0.25">
      <c r="A82" s="22" t="s">
        <v>74</v>
      </c>
      <c r="B82" s="106">
        <v>0.109403213553792</v>
      </c>
      <c r="C82" s="106">
        <v>0.10917703683642348</v>
      </c>
      <c r="D82" s="106">
        <v>0.10925055466581279</v>
      </c>
      <c r="E82" s="106">
        <v>0.10933613972208163</v>
      </c>
      <c r="F82" s="106">
        <v>0.10943051871598018</v>
      </c>
      <c r="G82" s="106">
        <v>0.11000974962178614</v>
      </c>
      <c r="H82" s="106">
        <v>0.11041652236677642</v>
      </c>
      <c r="I82" s="106">
        <v>0.11163865228110942</v>
      </c>
      <c r="J82" s="106">
        <v>0.11209555910842246</v>
      </c>
      <c r="K82" s="106">
        <v>0.11221738027854039</v>
      </c>
      <c r="L82" s="106">
        <v>0.11317846520393594</v>
      </c>
      <c r="M82" s="106">
        <v>0.11640258100060022</v>
      </c>
      <c r="N82" s="106">
        <v>0.11758998667443329</v>
      </c>
      <c r="O82" s="106">
        <v>0.12042885498019529</v>
      </c>
      <c r="P82" s="106">
        <v>0.1223904226310073</v>
      </c>
      <c r="Q82" s="106">
        <v>0.12664485119573093</v>
      </c>
    </row>
    <row r="83" spans="1:17" x14ac:dyDescent="0.25">
      <c r="A83" s="22" t="s">
        <v>75</v>
      </c>
      <c r="B83" s="106">
        <v>0.58996295013256994</v>
      </c>
      <c r="C83" s="106">
        <v>0.58874327952970928</v>
      </c>
      <c r="D83" s="106">
        <v>0.58913972853796914</v>
      </c>
      <c r="E83" s="106">
        <v>0.58960125074233094</v>
      </c>
      <c r="F83" s="106">
        <v>0.59011019474737703</v>
      </c>
      <c r="G83" s="106">
        <v>0.59323372981455536</v>
      </c>
      <c r="H83" s="106">
        <v>0.59542727460060452</v>
      </c>
      <c r="I83" s="106">
        <v>0.60201767854107602</v>
      </c>
      <c r="J83" s="106">
        <v>0.604481574171023</v>
      </c>
      <c r="K83" s="106">
        <v>0.60513850164670457</v>
      </c>
      <c r="L83" s="106">
        <v>0.61032120587902194</v>
      </c>
      <c r="M83" s="106">
        <v>0.62770743069986623</v>
      </c>
      <c r="N83" s="106">
        <v>0.63411058223064154</v>
      </c>
      <c r="O83" s="106">
        <v>0.64941933840243071</v>
      </c>
      <c r="P83" s="106">
        <v>0.65999720170796017</v>
      </c>
      <c r="Q83" s="106">
        <v>0.68293944577594212</v>
      </c>
    </row>
    <row r="84" spans="1:17" x14ac:dyDescent="0.25">
      <c r="A84" s="22" t="s">
        <v>76</v>
      </c>
      <c r="B84" s="106">
        <v>0.41478598060973604</v>
      </c>
      <c r="C84" s="106">
        <v>0.41392846529133392</v>
      </c>
      <c r="D84" s="106">
        <v>0.41420719718562626</v>
      </c>
      <c r="E84" s="106">
        <v>0.41453168017234004</v>
      </c>
      <c r="F84" s="106">
        <v>0.41488950406307906</v>
      </c>
      <c r="G84" s="106">
        <v>0.41708557172379784</v>
      </c>
      <c r="H84" s="106">
        <v>0.41862778996799166</v>
      </c>
      <c r="I84" s="106">
        <v>0.42326131341289347</v>
      </c>
      <c r="J84" s="106">
        <v>0.42499360755909027</v>
      </c>
      <c r="K84" s="106">
        <v>0.42545547437145365</v>
      </c>
      <c r="L84" s="106">
        <v>0.42909928464246921</v>
      </c>
      <c r="M84" s="106">
        <v>0.44132303921857396</v>
      </c>
      <c r="N84" s="106">
        <v>0.44582491088032611</v>
      </c>
      <c r="O84" s="106">
        <v>0.45658805700535648</v>
      </c>
      <c r="P84" s="106">
        <v>0.46402504843499415</v>
      </c>
      <c r="Q84" s="106">
        <v>0.4801550803310437</v>
      </c>
    </row>
    <row r="85" spans="1:17" x14ac:dyDescent="0.25">
      <c r="A85" s="24" t="s">
        <v>77</v>
      </c>
      <c r="B85" s="107">
        <v>0.64871134143732556</v>
      </c>
      <c r="C85" s="107">
        <v>0.64423616747169543</v>
      </c>
      <c r="D85" s="107">
        <v>0.64532279720378716</v>
      </c>
      <c r="E85" s="107">
        <v>0.64228810748009313</v>
      </c>
      <c r="F85" s="107">
        <v>0.64508985231553939</v>
      </c>
      <c r="G85" s="107">
        <v>0.66010585147204826</v>
      </c>
      <c r="H85" s="107">
        <v>0.66678379052749159</v>
      </c>
      <c r="I85" s="107">
        <v>0.67206710790681101</v>
      </c>
      <c r="J85" s="107">
        <v>0.67473557326103195</v>
      </c>
      <c r="K85" s="107">
        <v>0.67727973160722477</v>
      </c>
      <c r="L85" s="107">
        <v>0.68186197368613888</v>
      </c>
      <c r="M85" s="107">
        <v>0.7051606406099109</v>
      </c>
      <c r="N85" s="107">
        <v>0.71460478084141954</v>
      </c>
      <c r="O85" s="107">
        <v>0.73157486479514466</v>
      </c>
      <c r="P85" s="107">
        <v>0.74261367984526927</v>
      </c>
      <c r="Q85" s="107">
        <v>0.76600697695165654</v>
      </c>
    </row>
    <row r="86" spans="1:17" x14ac:dyDescent="0.25">
      <c r="A86" s="45" t="s">
        <v>256</v>
      </c>
      <c r="B86" s="116">
        <v>0.4544801840056375</v>
      </c>
      <c r="C86" s="116">
        <v>0.45548428305726429</v>
      </c>
      <c r="D86" s="116">
        <v>0.45582985362827777</v>
      </c>
      <c r="E86" s="116">
        <v>0.45722172228615438</v>
      </c>
      <c r="F86" s="116">
        <v>0.45960888317815801</v>
      </c>
      <c r="G86" s="116">
        <v>0.46356087749014518</v>
      </c>
      <c r="H86" s="116">
        <v>0.46484176871451516</v>
      </c>
      <c r="I86" s="116">
        <v>0.46910889105336029</v>
      </c>
      <c r="J86" s="116">
        <v>0.47330673720658129</v>
      </c>
      <c r="K86" s="116">
        <v>0.47578176381016296</v>
      </c>
      <c r="L86" s="116">
        <v>0.48455791865650821</v>
      </c>
      <c r="M86" s="116">
        <v>0.5011939154886349</v>
      </c>
      <c r="N86" s="116">
        <v>0.51065134766624654</v>
      </c>
      <c r="O86" s="116">
        <v>0.52339775576020575</v>
      </c>
      <c r="P86" s="116">
        <v>0.53240342777832439</v>
      </c>
      <c r="Q86" s="116">
        <v>0.54960054680330506</v>
      </c>
    </row>
    <row r="87" spans="1:17" x14ac:dyDescent="0.25">
      <c r="A87" s="45" t="s">
        <v>257</v>
      </c>
      <c r="B87" s="116">
        <v>0.40209972149710627</v>
      </c>
      <c r="C87" s="116">
        <v>0.40288061768592731</v>
      </c>
      <c r="D87" s="116">
        <v>0.40297571477199284</v>
      </c>
      <c r="E87" s="116">
        <v>0.40421509310030629</v>
      </c>
      <c r="F87" s="116">
        <v>0.40631202910129977</v>
      </c>
      <c r="G87" s="116">
        <v>0.40985398811597218</v>
      </c>
      <c r="H87" s="116">
        <v>0.41071997854594733</v>
      </c>
      <c r="I87" s="116">
        <v>0.41408193445181535</v>
      </c>
      <c r="J87" s="116">
        <v>0.41685649634001193</v>
      </c>
      <c r="K87" s="116">
        <v>0.41973993713859042</v>
      </c>
      <c r="L87" s="116">
        <v>0.42680154968747008</v>
      </c>
      <c r="M87" s="116">
        <v>0.44195066563339086</v>
      </c>
      <c r="N87" s="116">
        <v>0.44962895857234431</v>
      </c>
      <c r="O87" s="116">
        <v>0.4602457050669429</v>
      </c>
      <c r="P87" s="116">
        <v>0.4683521228243685</v>
      </c>
      <c r="Q87" s="116">
        <v>0.48479292523420253</v>
      </c>
    </row>
    <row r="88" spans="1:17" x14ac:dyDescent="0.25">
      <c r="A88" s="45" t="s">
        <v>258</v>
      </c>
      <c r="B88" s="116">
        <v>0.5205636610250759</v>
      </c>
      <c r="C88" s="116">
        <v>0.5219664087387863</v>
      </c>
      <c r="D88" s="116">
        <v>0.52204197975688016</v>
      </c>
      <c r="E88" s="116">
        <v>0.52391030920991022</v>
      </c>
      <c r="F88" s="116">
        <v>0.52302466062981479</v>
      </c>
      <c r="G88" s="116">
        <v>0.52007252684097893</v>
      </c>
      <c r="H88" s="116">
        <v>0.52335262317207942</v>
      </c>
      <c r="I88" s="116">
        <v>0.52838926583554557</v>
      </c>
      <c r="J88" s="116">
        <v>0.52997163055505292</v>
      </c>
      <c r="K88" s="116">
        <v>0.53042935303600736</v>
      </c>
      <c r="L88" s="116">
        <v>0.53407823072528682</v>
      </c>
      <c r="M88" s="116">
        <v>0.54740901448520374</v>
      </c>
      <c r="N88" s="116">
        <v>0.55253481190823872</v>
      </c>
      <c r="O88" s="116">
        <v>0.56646048670757077</v>
      </c>
      <c r="P88" s="116">
        <v>0.57370806707253741</v>
      </c>
      <c r="Q88" s="116">
        <v>0.59615489693524149</v>
      </c>
    </row>
    <row r="89" spans="1:17" x14ac:dyDescent="0.25">
      <c r="A89" s="45" t="s">
        <v>259</v>
      </c>
      <c r="B89" s="116">
        <v>0.34392598979103395</v>
      </c>
      <c r="C89" s="116">
        <v>0.34370923475435677</v>
      </c>
      <c r="D89" s="116">
        <v>0.34506907225094441</v>
      </c>
      <c r="E89" s="116">
        <v>0.34503327898260644</v>
      </c>
      <c r="F89" s="116">
        <v>0.34650710918156219</v>
      </c>
      <c r="G89" s="116">
        <v>0.35029420296962127</v>
      </c>
      <c r="H89" s="116">
        <v>0.35191593081014577</v>
      </c>
      <c r="I89" s="116">
        <v>0.35746090803993191</v>
      </c>
      <c r="J89" s="116">
        <v>0.36080115889208186</v>
      </c>
      <c r="K89" s="116">
        <v>0.36076470742387612</v>
      </c>
      <c r="L89" s="116">
        <v>0.36594273515141079</v>
      </c>
      <c r="M89" s="116">
        <v>0.37769318823420045</v>
      </c>
      <c r="N89" s="116">
        <v>0.38133197683755532</v>
      </c>
      <c r="O89" s="116">
        <v>0.39131428498581039</v>
      </c>
      <c r="P89" s="116">
        <v>0.39933807683925998</v>
      </c>
      <c r="Q89" s="116">
        <v>0.41131878746108363</v>
      </c>
    </row>
    <row r="90" spans="1:17" x14ac:dyDescent="0.25">
      <c r="A90" s="57" t="s">
        <v>264</v>
      </c>
      <c r="B90" s="108">
        <v>0.41135820995228833</v>
      </c>
      <c r="C90" s="108">
        <v>0.41246668492226679</v>
      </c>
      <c r="D90" s="108">
        <v>0.41252640241900096</v>
      </c>
      <c r="E90" s="108">
        <v>0.41400278795441525</v>
      </c>
      <c r="F90" s="108">
        <v>0.41330293346622937</v>
      </c>
      <c r="G90" s="108">
        <v>0.41097010741278611</v>
      </c>
      <c r="H90" s="108">
        <v>0.41356209501440921</v>
      </c>
      <c r="I90" s="108">
        <v>0.41754213523875539</v>
      </c>
      <c r="J90" s="108">
        <v>0.41879254660482423</v>
      </c>
      <c r="K90" s="108">
        <v>0.41915424665136536</v>
      </c>
      <c r="L90" s="108">
        <v>0.422037651519929</v>
      </c>
      <c r="M90" s="108">
        <v>0.43257186232892408</v>
      </c>
      <c r="N90" s="108">
        <v>0.43662235415227868</v>
      </c>
      <c r="O90" s="108">
        <v>0.44762665792283135</v>
      </c>
      <c r="P90" s="108">
        <v>0.45335381851553835</v>
      </c>
      <c r="Q90" s="108">
        <v>0.47109168314720101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8E44-3548-4A80-ACF5-4FCE3A9EE317}">
  <sheetPr>
    <pageSetUpPr fitToPage="1"/>
  </sheetPr>
  <dimension ref="A1:Q77"/>
  <sheetViews>
    <sheetView showGridLines="0" zoomScaleNormal="100" workbookViewId="0">
      <pane xSplit="1" ySplit="1" topLeftCell="B16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265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266</v>
      </c>
      <c r="B5" s="19">
        <v>2490.7684659796346</v>
      </c>
      <c r="C5" s="19">
        <v>2439.5321931850767</v>
      </c>
      <c r="D5" s="19">
        <v>2481.4362564178728</v>
      </c>
      <c r="E5" s="19">
        <v>2648.8433890722745</v>
      </c>
      <c r="F5" s="19">
        <v>2922.5459088527159</v>
      </c>
      <c r="G5" s="19">
        <v>2772.0912514614206</v>
      </c>
      <c r="H5" s="19">
        <v>2662.2017108496484</v>
      </c>
      <c r="I5" s="19">
        <v>2934.2787613843607</v>
      </c>
      <c r="J5" s="19">
        <v>2811.8725273824884</v>
      </c>
      <c r="K5" s="19">
        <v>2694.6547310446308</v>
      </c>
      <c r="L5" s="19">
        <v>2941.3740796502593</v>
      </c>
      <c r="M5" s="19">
        <v>2995.3659316600028</v>
      </c>
      <c r="N5" s="19">
        <v>2922.2132630351703</v>
      </c>
      <c r="O5" s="19">
        <v>3027.3724051193317</v>
      </c>
      <c r="P5" s="19">
        <v>3165.3352145442495</v>
      </c>
      <c r="Q5" s="19">
        <v>3286.8570968997778</v>
      </c>
    </row>
    <row r="6" spans="1:17" x14ac:dyDescent="0.25">
      <c r="A6" s="20" t="s">
        <v>73</v>
      </c>
      <c r="B6" s="21">
        <v>31.997083674018636</v>
      </c>
      <c r="C6" s="21">
        <v>31.086769292754145</v>
      </c>
      <c r="D6" s="21">
        <v>31.376639544024084</v>
      </c>
      <c r="E6" s="21">
        <v>33.775554962784554</v>
      </c>
      <c r="F6" s="21">
        <v>37.364475658921698</v>
      </c>
      <c r="G6" s="21">
        <v>36.2251691810485</v>
      </c>
      <c r="H6" s="21">
        <v>34.522534083899757</v>
      </c>
      <c r="I6" s="21">
        <v>38.354533593036159</v>
      </c>
      <c r="J6" s="21">
        <v>36.206544218324254</v>
      </c>
      <c r="K6" s="21">
        <v>35.150143798775879</v>
      </c>
      <c r="L6" s="21">
        <v>38.518502793839161</v>
      </c>
      <c r="M6" s="21">
        <v>39.825312499326927</v>
      </c>
      <c r="N6" s="21">
        <v>38.595355593657565</v>
      </c>
      <c r="O6" s="21">
        <v>39.970112651764943</v>
      </c>
      <c r="P6" s="21">
        <v>42.429839748485911</v>
      </c>
      <c r="Q6" s="21">
        <v>43.844818748321885</v>
      </c>
    </row>
    <row r="7" spans="1:17" x14ac:dyDescent="0.25">
      <c r="A7" s="22" t="s">
        <v>74</v>
      </c>
      <c r="B7" s="23">
        <v>8.6898148658323677</v>
      </c>
      <c r="C7" s="23">
        <v>8.4425850777945026</v>
      </c>
      <c r="D7" s="23">
        <v>8.5213156347794641</v>
      </c>
      <c r="E7" s="23">
        <v>9.1728204837348901</v>
      </c>
      <c r="F7" s="23">
        <v>10.147502025647253</v>
      </c>
      <c r="G7" s="23">
        <v>9.8386629862523325</v>
      </c>
      <c r="H7" s="23">
        <v>9.3762323590565906</v>
      </c>
      <c r="I7" s="23">
        <v>10.416962495118016</v>
      </c>
      <c r="J7" s="23">
        <v>9.8336528695850323</v>
      </c>
      <c r="K7" s="23">
        <v>9.5466058745066089</v>
      </c>
      <c r="L7" s="23">
        <v>10.46145378328327</v>
      </c>
      <c r="M7" s="23">
        <v>10.816295650745234</v>
      </c>
      <c r="N7" s="23">
        <v>10.482016833939413</v>
      </c>
      <c r="O7" s="23">
        <v>10.855246377218183</v>
      </c>
      <c r="P7" s="23">
        <v>11.523788420330568</v>
      </c>
      <c r="Q7" s="23">
        <v>11.907983873479701</v>
      </c>
    </row>
    <row r="8" spans="1:17" x14ac:dyDescent="0.25">
      <c r="A8" s="22" t="s">
        <v>75</v>
      </c>
      <c r="B8" s="23">
        <v>117.62866570679493</v>
      </c>
      <c r="C8" s="23">
        <v>114.28257177262569</v>
      </c>
      <c r="D8" s="23">
        <v>115.3476147205253</v>
      </c>
      <c r="E8" s="23">
        <v>124.16626349522849</v>
      </c>
      <c r="F8" s="23">
        <v>137.36019361813504</v>
      </c>
      <c r="G8" s="23">
        <v>133.12472140967759</v>
      </c>
      <c r="H8" s="23">
        <v>126.86761090409738</v>
      </c>
      <c r="I8" s="23">
        <v>140.95246160988387</v>
      </c>
      <c r="J8" s="23">
        <v>133.05231528459291</v>
      </c>
      <c r="K8" s="23">
        <v>129.18087934223314</v>
      </c>
      <c r="L8" s="23">
        <v>141.5585013680932</v>
      </c>
      <c r="M8" s="23">
        <v>146.36782869858578</v>
      </c>
      <c r="N8" s="23">
        <v>141.86630901624395</v>
      </c>
      <c r="O8" s="23">
        <v>146.93981793984742</v>
      </c>
      <c r="P8" s="23">
        <v>155.93027243963627</v>
      </c>
      <c r="Q8" s="23">
        <v>161.13915376423108</v>
      </c>
    </row>
    <row r="9" spans="1:17" x14ac:dyDescent="0.25">
      <c r="A9" s="22" t="s">
        <v>76</v>
      </c>
      <c r="B9" s="23">
        <v>251.1954081575783</v>
      </c>
      <c r="C9" s="23">
        <v>241.12325063640799</v>
      </c>
      <c r="D9" s="23">
        <v>251.33882106443798</v>
      </c>
      <c r="E9" s="23">
        <v>270.55475603128747</v>
      </c>
      <c r="F9" s="23">
        <v>299.30361043291941</v>
      </c>
      <c r="G9" s="23">
        <v>290.13265719133904</v>
      </c>
      <c r="H9" s="23">
        <v>276.49595065424961</v>
      </c>
      <c r="I9" s="23">
        <v>307.18940671612978</v>
      </c>
      <c r="J9" s="23">
        <v>289.97973220824747</v>
      </c>
      <c r="K9" s="23">
        <v>281.52906302506341</v>
      </c>
      <c r="L9" s="23">
        <v>308.50594531345263</v>
      </c>
      <c r="M9" s="23">
        <v>313.63367120942394</v>
      </c>
      <c r="N9" s="23">
        <v>303.80028447550268</v>
      </c>
      <c r="O9" s="23">
        <v>314.83276047734864</v>
      </c>
      <c r="P9" s="23">
        <v>334.48518251122476</v>
      </c>
      <c r="Q9" s="23">
        <v>345.82643258698079</v>
      </c>
    </row>
    <row r="10" spans="1:17" x14ac:dyDescent="0.25">
      <c r="A10" s="24" t="s">
        <v>77</v>
      </c>
      <c r="B10" s="25">
        <v>94.475629119757329</v>
      </c>
      <c r="C10" s="25">
        <v>92.025067685009461</v>
      </c>
      <c r="D10" s="25">
        <v>93.088592060129926</v>
      </c>
      <c r="E10" s="25">
        <v>99.703185399271959</v>
      </c>
      <c r="F10" s="25">
        <v>108.05023993350675</v>
      </c>
      <c r="G10" s="25">
        <v>103.96275532322724</v>
      </c>
      <c r="H10" s="25">
        <v>101.13992716700422</v>
      </c>
      <c r="I10" s="25">
        <v>111.96094748943655</v>
      </c>
      <c r="J10" s="25">
        <v>105.46891374487078</v>
      </c>
      <c r="K10" s="25">
        <v>103.06289782522497</v>
      </c>
      <c r="L10" s="25">
        <v>110.69526699291949</v>
      </c>
      <c r="M10" s="25">
        <v>113.7650165045273</v>
      </c>
      <c r="N10" s="25">
        <v>109.9275370736796</v>
      </c>
      <c r="O10" s="25">
        <v>113.75471173551944</v>
      </c>
      <c r="P10" s="25">
        <v>120.88206328812726</v>
      </c>
      <c r="Q10" s="25">
        <v>124.62290184654455</v>
      </c>
    </row>
    <row r="11" spans="1:17" x14ac:dyDescent="0.25">
      <c r="A11" s="26" t="s">
        <v>78</v>
      </c>
      <c r="B11" s="27">
        <v>9.2468299103236369</v>
      </c>
      <c r="C11" s="27">
        <v>7.8210789047021496</v>
      </c>
      <c r="D11" s="27">
        <v>7.6662789975319194</v>
      </c>
      <c r="E11" s="27">
        <v>10.268657726029019</v>
      </c>
      <c r="F11" s="27">
        <v>13.293890797538493</v>
      </c>
      <c r="G11" s="27">
        <v>13.332099923538435</v>
      </c>
      <c r="H11" s="27">
        <v>10.351532647635953</v>
      </c>
      <c r="I11" s="27">
        <v>12.253203810130893</v>
      </c>
      <c r="J11" s="27">
        <v>11.081769795278325</v>
      </c>
      <c r="K11" s="27">
        <v>9.8425970246341024</v>
      </c>
      <c r="L11" s="27">
        <v>13.506520543202688</v>
      </c>
      <c r="M11" s="27">
        <v>14.572779656119186</v>
      </c>
      <c r="N11" s="27">
        <v>14.579728090729869</v>
      </c>
      <c r="O11" s="27">
        <v>15.373529589939301</v>
      </c>
      <c r="P11" s="27">
        <v>15.901605894538376</v>
      </c>
      <c r="Q11" s="27">
        <v>16.926177248890845</v>
      </c>
    </row>
    <row r="12" spans="1:17" x14ac:dyDescent="0.25">
      <c r="A12" s="26" t="s">
        <v>79</v>
      </c>
      <c r="B12" s="27">
        <v>11.387987474561022</v>
      </c>
      <c r="C12" s="27">
        <v>11.903475125795772</v>
      </c>
      <c r="D12" s="27">
        <v>11.537608532733625</v>
      </c>
      <c r="E12" s="27">
        <v>11.331039125865939</v>
      </c>
      <c r="F12" s="27">
        <v>18.661593829360299</v>
      </c>
      <c r="G12" s="27">
        <v>20.965255827764892</v>
      </c>
      <c r="H12" s="27">
        <v>15.250634929001421</v>
      </c>
      <c r="I12" s="27">
        <v>17.403639979188551</v>
      </c>
      <c r="J12" s="27">
        <v>18.130195857318306</v>
      </c>
      <c r="K12" s="27">
        <v>16.219450724802588</v>
      </c>
      <c r="L12" s="27">
        <v>22.66321426790558</v>
      </c>
      <c r="M12" s="27">
        <v>25.240861764327359</v>
      </c>
      <c r="N12" s="27">
        <v>25.140962236030553</v>
      </c>
      <c r="O12" s="27">
        <v>26.137296811893311</v>
      </c>
      <c r="P12" s="27">
        <v>27.684543198850815</v>
      </c>
      <c r="Q12" s="27">
        <v>28.956884278438729</v>
      </c>
    </row>
    <row r="13" spans="1:17" x14ac:dyDescent="0.25">
      <c r="A13" s="26" t="s">
        <v>80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3.8715106677127249E-2</v>
      </c>
      <c r="M13" s="27">
        <v>0</v>
      </c>
      <c r="N13" s="27">
        <v>1.9359280219241288E-2</v>
      </c>
      <c r="O13" s="27">
        <v>1.9356104558257325E-2</v>
      </c>
      <c r="P13" s="27">
        <v>1.9358308125410336E-2</v>
      </c>
      <c r="Q13" s="27">
        <v>1.935751491581917E-2</v>
      </c>
    </row>
    <row r="14" spans="1:17" x14ac:dyDescent="0.25">
      <c r="A14" s="26" t="s">
        <v>81</v>
      </c>
      <c r="B14" s="27">
        <v>73.840811734872688</v>
      </c>
      <c r="C14" s="27">
        <v>72.300513654511533</v>
      </c>
      <c r="D14" s="27">
        <v>73.884704529864379</v>
      </c>
      <c r="E14" s="27">
        <v>78.103488547376998</v>
      </c>
      <c r="F14" s="27">
        <v>76.094755306607937</v>
      </c>
      <c r="G14" s="27">
        <v>69.665399571923956</v>
      </c>
      <c r="H14" s="27">
        <v>75.537759590366861</v>
      </c>
      <c r="I14" s="27">
        <v>82.304103700117111</v>
      </c>
      <c r="J14" s="27">
        <v>76.256948092274158</v>
      </c>
      <c r="K14" s="27">
        <v>77.00085007578825</v>
      </c>
      <c r="L14" s="27">
        <v>74.486817075134084</v>
      </c>
      <c r="M14" s="27">
        <v>73.951375084080738</v>
      </c>
      <c r="N14" s="27">
        <v>70.187487466699935</v>
      </c>
      <c r="O14" s="27">
        <v>72.224529229128549</v>
      </c>
      <c r="P14" s="27">
        <v>77.27655588661267</v>
      </c>
      <c r="Q14" s="27">
        <v>78.720482804299209</v>
      </c>
    </row>
    <row r="15" spans="1:17" x14ac:dyDescent="0.25">
      <c r="A15" s="28" t="s">
        <v>267</v>
      </c>
      <c r="B15" s="60">
        <v>1367.471843734882</v>
      </c>
      <c r="C15" s="60">
        <v>1281.2803733882688</v>
      </c>
      <c r="D15" s="60">
        <v>1302.4763700225067</v>
      </c>
      <c r="E15" s="60">
        <v>1435.9485240089232</v>
      </c>
      <c r="F15" s="60">
        <v>1611.922443909933</v>
      </c>
      <c r="G15" s="60">
        <v>1383.7647076212429</v>
      </c>
      <c r="H15" s="60">
        <v>1265.5656429414332</v>
      </c>
      <c r="I15" s="60">
        <v>1488.8065818583264</v>
      </c>
      <c r="J15" s="60">
        <v>1368.3891798039172</v>
      </c>
      <c r="K15" s="60">
        <v>1386.9635769510696</v>
      </c>
      <c r="L15" s="60">
        <v>1571.5889963240709</v>
      </c>
      <c r="M15" s="60">
        <v>1599.6306556409888</v>
      </c>
      <c r="N15" s="60">
        <v>1581.3664586975499</v>
      </c>
      <c r="O15" s="60">
        <v>1669.9356787761276</v>
      </c>
      <c r="P15" s="60">
        <v>1824.5958819731941</v>
      </c>
      <c r="Q15" s="60">
        <v>1890.2525155449005</v>
      </c>
    </row>
    <row r="16" spans="1:17" x14ac:dyDescent="0.25">
      <c r="A16" s="61" t="s">
        <v>83</v>
      </c>
      <c r="B16" s="36">
        <v>38.932425948702594</v>
      </c>
      <c r="C16" s="36">
        <v>36.43029476039132</v>
      </c>
      <c r="D16" s="36">
        <v>32.230478594935292</v>
      </c>
      <c r="E16" s="36">
        <v>34.655651411711901</v>
      </c>
      <c r="F16" s="36">
        <v>43.468729504876322</v>
      </c>
      <c r="G16" s="36">
        <v>40.290300617346702</v>
      </c>
      <c r="H16" s="36">
        <v>38.873129936897804</v>
      </c>
      <c r="I16" s="36">
        <v>39.170526250474815</v>
      </c>
      <c r="J16" s="36">
        <v>33.91682992610906</v>
      </c>
      <c r="K16" s="36">
        <v>26.724017750114172</v>
      </c>
      <c r="L16" s="36">
        <v>29.96172887974426</v>
      </c>
      <c r="M16" s="36">
        <v>25.458724858341988</v>
      </c>
      <c r="N16" s="36">
        <v>7.9999600476188855</v>
      </c>
      <c r="O16" s="36">
        <v>0.76945069914498876</v>
      </c>
      <c r="P16" s="36">
        <v>0.69181035919920453</v>
      </c>
      <c r="Q16" s="36">
        <v>1.2973525526491207</v>
      </c>
    </row>
    <row r="17" spans="1:17" x14ac:dyDescent="0.25">
      <c r="A17" s="61" t="s">
        <v>95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</row>
    <row r="18" spans="1:17" x14ac:dyDescent="0.25">
      <c r="A18" s="61" t="s">
        <v>90</v>
      </c>
      <c r="B18" s="36">
        <v>3.1428304737361055</v>
      </c>
      <c r="C18" s="36">
        <v>3.3504449894492119</v>
      </c>
      <c r="D18" s="36">
        <v>6.7892860337507788</v>
      </c>
      <c r="E18" s="36">
        <v>1.4124655102226394E-2</v>
      </c>
      <c r="F18" s="36">
        <v>2.7900947563651158E-15</v>
      </c>
      <c r="G18" s="36">
        <v>0</v>
      </c>
      <c r="H18" s="36">
        <v>0.6234153110544588</v>
      </c>
      <c r="I18" s="36">
        <v>0.40481563611423216</v>
      </c>
      <c r="J18" s="36">
        <v>0.41930373163391382</v>
      </c>
      <c r="K18" s="36">
        <v>0.5440464759998217</v>
      </c>
      <c r="L18" s="36">
        <v>0.40663351333326947</v>
      </c>
      <c r="M18" s="36">
        <v>0</v>
      </c>
      <c r="N18" s="36">
        <v>0</v>
      </c>
      <c r="O18" s="36">
        <v>0.39361416623350287</v>
      </c>
      <c r="P18" s="36">
        <v>0.39235208739448468</v>
      </c>
      <c r="Q18" s="36">
        <v>0</v>
      </c>
    </row>
    <row r="19" spans="1:17" x14ac:dyDescent="0.25">
      <c r="A19" s="61" t="s">
        <v>78</v>
      </c>
      <c r="B19" s="36">
        <v>38.122080513495696</v>
      </c>
      <c r="C19" s="36">
        <v>45.094937817932944</v>
      </c>
      <c r="D19" s="36">
        <v>30.139086174470513</v>
      </c>
      <c r="E19" s="36">
        <v>34.747761577822878</v>
      </c>
      <c r="F19" s="36">
        <v>46.702820168148278</v>
      </c>
      <c r="G19" s="36">
        <v>36.816785122843399</v>
      </c>
      <c r="H19" s="36">
        <v>33.604744808268187</v>
      </c>
      <c r="I19" s="36">
        <v>29.817696068522142</v>
      </c>
      <c r="J19" s="36">
        <v>23.113385462232475</v>
      </c>
      <c r="K19" s="36">
        <v>16.82529910064752</v>
      </c>
      <c r="L19" s="36">
        <v>17.564282788245137</v>
      </c>
      <c r="M19" s="36">
        <v>12.733031619939426</v>
      </c>
      <c r="N19" s="36">
        <v>9.5604024040283697</v>
      </c>
      <c r="O19" s="36">
        <v>6.4149240750285212</v>
      </c>
      <c r="P19" s="36">
        <v>5.2224378968808827</v>
      </c>
      <c r="Q19" s="36">
        <v>14.792404243565006</v>
      </c>
    </row>
    <row r="20" spans="1:17" x14ac:dyDescent="0.25">
      <c r="A20" s="61" t="s">
        <v>84</v>
      </c>
      <c r="B20" s="36">
        <v>91.176821485857275</v>
      </c>
      <c r="C20" s="36">
        <v>81.726573256507763</v>
      </c>
      <c r="D20" s="36">
        <v>70.418334344590576</v>
      </c>
      <c r="E20" s="36">
        <v>59.49389490769093</v>
      </c>
      <c r="F20" s="36">
        <v>66.106568248222615</v>
      </c>
      <c r="G20" s="36">
        <v>57.584305113906595</v>
      </c>
      <c r="H20" s="36">
        <v>65.635961573239285</v>
      </c>
      <c r="I20" s="36">
        <v>54.417878763349847</v>
      </c>
      <c r="J20" s="36">
        <v>37.160454716696329</v>
      </c>
      <c r="K20" s="36">
        <v>34.182516437330449</v>
      </c>
      <c r="L20" s="36">
        <v>36.125653098083177</v>
      </c>
      <c r="M20" s="36">
        <v>25.788786143526291</v>
      </c>
      <c r="N20" s="36">
        <v>15.469152452655553</v>
      </c>
      <c r="O20" s="36">
        <v>10.164861134021887</v>
      </c>
      <c r="P20" s="36">
        <v>3.5692451704577315</v>
      </c>
      <c r="Q20" s="36">
        <v>4.1032143877235363</v>
      </c>
    </row>
    <row r="21" spans="1:17" x14ac:dyDescent="0.25">
      <c r="A21" s="61" t="s">
        <v>96</v>
      </c>
      <c r="B21" s="36">
        <v>2.8471578024786059</v>
      </c>
      <c r="C21" s="36">
        <v>3.1932144226827139</v>
      </c>
      <c r="D21" s="36">
        <v>1.0566046903855519</v>
      </c>
      <c r="E21" s="36">
        <v>1.4197021761431736</v>
      </c>
      <c r="F21" s="36">
        <v>1.4608681417539957</v>
      </c>
      <c r="G21" s="36">
        <v>0.68894563799465602</v>
      </c>
      <c r="H21" s="36">
        <v>1.0870423523936872</v>
      </c>
      <c r="I21" s="36">
        <v>2.2291411414179394</v>
      </c>
      <c r="J21" s="36">
        <v>1.8564213972501467</v>
      </c>
      <c r="K21" s="36">
        <v>1.5661124009716303</v>
      </c>
      <c r="L21" s="36">
        <v>1.0797045984818157</v>
      </c>
      <c r="M21" s="36">
        <v>0</v>
      </c>
      <c r="N21" s="36">
        <v>0.38829681514533204</v>
      </c>
      <c r="O21" s="36">
        <v>0</v>
      </c>
      <c r="P21" s="36">
        <v>0</v>
      </c>
      <c r="Q21" s="36">
        <v>0</v>
      </c>
    </row>
    <row r="22" spans="1:17" x14ac:dyDescent="0.25">
      <c r="A22" s="61" t="s">
        <v>79</v>
      </c>
      <c r="B22" s="36">
        <v>112.06600003587836</v>
      </c>
      <c r="C22" s="36">
        <v>120.27206188825078</v>
      </c>
      <c r="D22" s="36">
        <v>125.29801694038757</v>
      </c>
      <c r="E22" s="36">
        <v>155.93097088070698</v>
      </c>
      <c r="F22" s="36">
        <v>199.52240397992887</v>
      </c>
      <c r="G22" s="36">
        <v>202.71990009881281</v>
      </c>
      <c r="H22" s="36">
        <v>154.51239227187185</v>
      </c>
      <c r="I22" s="36">
        <v>134.23041455712811</v>
      </c>
      <c r="J22" s="36">
        <v>144.40400194426036</v>
      </c>
      <c r="K22" s="36">
        <v>105.67935280813032</v>
      </c>
      <c r="L22" s="36">
        <v>86.805359646091091</v>
      </c>
      <c r="M22" s="36">
        <v>64.778491193357041</v>
      </c>
      <c r="N22" s="36">
        <v>52.918808084664562</v>
      </c>
      <c r="O22" s="36">
        <v>44.24500980583943</v>
      </c>
      <c r="P22" s="36">
        <v>41.307275206988614</v>
      </c>
      <c r="Q22" s="36">
        <v>41.495362057912274</v>
      </c>
    </row>
    <row r="23" spans="1:17" x14ac:dyDescent="0.25">
      <c r="A23" s="61" t="s">
        <v>85</v>
      </c>
      <c r="B23" s="36">
        <v>7.9318778129069161</v>
      </c>
      <c r="C23" s="36">
        <v>7.1614936617864169</v>
      </c>
      <c r="D23" s="36">
        <v>6.8013808909773052</v>
      </c>
      <c r="E23" s="36">
        <v>0</v>
      </c>
      <c r="F23" s="36">
        <v>0</v>
      </c>
      <c r="G23" s="36">
        <v>9.8526580453481439E-3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61" t="s">
        <v>97</v>
      </c>
      <c r="B24" s="36">
        <v>1044.7306933049956</v>
      </c>
      <c r="C24" s="36">
        <v>957.76721040731888</v>
      </c>
      <c r="D24" s="36">
        <v>1004.2398300046423</v>
      </c>
      <c r="E24" s="36">
        <v>1110.8937421396683</v>
      </c>
      <c r="F24" s="36">
        <v>1201.7236032335352</v>
      </c>
      <c r="G24" s="36">
        <v>982.93465612535613</v>
      </c>
      <c r="H24" s="36">
        <v>898.64488429978871</v>
      </c>
      <c r="I24" s="36">
        <v>1029.5266557934913</v>
      </c>
      <c r="J24" s="36">
        <v>945.02309781286135</v>
      </c>
      <c r="K24" s="36">
        <v>1031.1721846942855</v>
      </c>
      <c r="L24" s="36">
        <v>1205.6655044070033</v>
      </c>
      <c r="M24" s="36">
        <v>1267.8900036403872</v>
      </c>
      <c r="N24" s="36">
        <v>1267.2868030840434</v>
      </c>
      <c r="O24" s="36">
        <v>1383.1167743317378</v>
      </c>
      <c r="P24" s="36">
        <v>1578.0719155458464</v>
      </c>
      <c r="Q24" s="36">
        <v>1636.3836555118362</v>
      </c>
    </row>
    <row r="25" spans="1:17" x14ac:dyDescent="0.25">
      <c r="A25" s="61" t="s">
        <v>98</v>
      </c>
      <c r="B25" s="36">
        <v>28.521956356830707</v>
      </c>
      <c r="C25" s="36">
        <v>26.284142183948564</v>
      </c>
      <c r="D25" s="36">
        <v>25.503352348367059</v>
      </c>
      <c r="E25" s="36">
        <v>38.792676260076881</v>
      </c>
      <c r="F25" s="36">
        <v>52.937450633467186</v>
      </c>
      <c r="G25" s="36">
        <v>62.719962246937762</v>
      </c>
      <c r="H25" s="36">
        <v>72.584072387919193</v>
      </c>
      <c r="I25" s="36">
        <v>199.00945364782808</v>
      </c>
      <c r="J25" s="36">
        <v>182.49568481287324</v>
      </c>
      <c r="K25" s="36">
        <v>170.27004728359006</v>
      </c>
      <c r="L25" s="36">
        <v>193.98012939308964</v>
      </c>
      <c r="M25" s="36">
        <v>202.98161818543733</v>
      </c>
      <c r="N25" s="36">
        <v>227.74303580939375</v>
      </c>
      <c r="O25" s="36">
        <v>224.83104456412153</v>
      </c>
      <c r="P25" s="36">
        <v>195.34084570642668</v>
      </c>
      <c r="Q25" s="36">
        <v>192.18052679121465</v>
      </c>
    </row>
    <row r="26" spans="1:17" x14ac:dyDescent="0.25">
      <c r="A26" s="28" t="s">
        <v>268</v>
      </c>
      <c r="B26" s="29">
        <v>182.97782838485239</v>
      </c>
      <c r="C26" s="29">
        <v>206.3203085769623</v>
      </c>
      <c r="D26" s="29">
        <v>213.33526645567929</v>
      </c>
      <c r="E26" s="29">
        <v>204.39153961808998</v>
      </c>
      <c r="F26" s="29">
        <v>211.28635951863808</v>
      </c>
      <c r="G26" s="29">
        <v>248.92106827611755</v>
      </c>
      <c r="H26" s="29">
        <v>266.86711438474794</v>
      </c>
      <c r="I26" s="29">
        <v>255.41234273070896</v>
      </c>
      <c r="J26" s="29">
        <v>257.27806105546449</v>
      </c>
      <c r="K26" s="29">
        <v>207.36710372324396</v>
      </c>
      <c r="L26" s="29">
        <v>199.74204328487102</v>
      </c>
      <c r="M26" s="29">
        <v>191.01262508410503</v>
      </c>
      <c r="N26" s="29">
        <v>185.96687795844016</v>
      </c>
      <c r="O26" s="29">
        <v>176.00740236087191</v>
      </c>
      <c r="P26" s="29">
        <v>159.80762078132042</v>
      </c>
      <c r="Q26" s="29">
        <v>169.92619429332919</v>
      </c>
    </row>
    <row r="27" spans="1:17" x14ac:dyDescent="0.25">
      <c r="A27" s="28" t="s">
        <v>269</v>
      </c>
      <c r="B27" s="29">
        <v>190.84962808655055</v>
      </c>
      <c r="C27" s="29">
        <v>188.17249362921746</v>
      </c>
      <c r="D27" s="29">
        <v>179.74161509711408</v>
      </c>
      <c r="E27" s="29">
        <v>196.91960321376405</v>
      </c>
      <c r="F27" s="29">
        <v>223.64986999277434</v>
      </c>
      <c r="G27" s="29">
        <v>232.16967128810288</v>
      </c>
      <c r="H27" s="29">
        <v>223.33849280006049</v>
      </c>
      <c r="I27" s="29">
        <v>238.5250102932014</v>
      </c>
      <c r="J27" s="29">
        <v>266.50057089389782</v>
      </c>
      <c r="K27" s="29">
        <v>263.65130981524197</v>
      </c>
      <c r="L27" s="29">
        <v>292.32997975228443</v>
      </c>
      <c r="M27" s="29">
        <v>324.05250040144676</v>
      </c>
      <c r="N27" s="29">
        <v>300.71575823839123</v>
      </c>
      <c r="O27" s="29">
        <v>318.9456154269173</v>
      </c>
      <c r="P27" s="29">
        <v>301.28308956601984</v>
      </c>
      <c r="Q27" s="29">
        <v>311.36456931633836</v>
      </c>
    </row>
    <row r="28" spans="1:17" x14ac:dyDescent="0.25">
      <c r="A28" s="32" t="s">
        <v>270</v>
      </c>
      <c r="B28" s="77">
        <v>97.019641555944531</v>
      </c>
      <c r="C28" s="77">
        <v>93.326708922084805</v>
      </c>
      <c r="D28" s="77">
        <v>83.977337792920693</v>
      </c>
      <c r="E28" s="77">
        <v>89.346550670296267</v>
      </c>
      <c r="F28" s="77">
        <v>107.64404232916633</v>
      </c>
      <c r="G28" s="77">
        <v>113.17789547458518</v>
      </c>
      <c r="H28" s="77">
        <v>104.91681948992198</v>
      </c>
      <c r="I28" s="77">
        <v>116.99693469434139</v>
      </c>
      <c r="J28" s="77">
        <v>137.46381845325925</v>
      </c>
      <c r="K28" s="77">
        <v>123.10831009029266</v>
      </c>
      <c r="L28" s="77">
        <v>172.98510479437243</v>
      </c>
      <c r="M28" s="77">
        <v>202.95042893491311</v>
      </c>
      <c r="N28" s="77">
        <v>183.43295623371216</v>
      </c>
      <c r="O28" s="77">
        <v>200.54410546300133</v>
      </c>
      <c r="P28" s="77">
        <v>177.42041505107582</v>
      </c>
      <c r="Q28" s="77">
        <v>174.20397355186009</v>
      </c>
    </row>
    <row r="29" spans="1:17" x14ac:dyDescent="0.25">
      <c r="A29" s="34" t="s">
        <v>83</v>
      </c>
      <c r="B29" s="76">
        <v>9.4085062919119498</v>
      </c>
      <c r="C29" s="76">
        <v>8.2452571527773877</v>
      </c>
      <c r="D29" s="76">
        <v>9.2443259434094944</v>
      </c>
      <c r="E29" s="76">
        <v>9.8925339990484353</v>
      </c>
      <c r="F29" s="76">
        <v>3.3691130265861924</v>
      </c>
      <c r="G29" s="76">
        <v>2.7378591575123759</v>
      </c>
      <c r="H29" s="76">
        <v>5.5308950425736878</v>
      </c>
      <c r="I29" s="76">
        <v>7.5226910735030996</v>
      </c>
      <c r="J29" s="76">
        <v>4.3296702587925706</v>
      </c>
      <c r="K29" s="76">
        <v>1.9026976063354983</v>
      </c>
      <c r="L29" s="76">
        <v>1.93722054046922</v>
      </c>
      <c r="M29" s="76">
        <v>5.2879836665934583</v>
      </c>
      <c r="N29" s="76">
        <v>4.7488110856147463</v>
      </c>
      <c r="O29" s="76">
        <v>9.8212475847239169</v>
      </c>
      <c r="P29" s="76">
        <v>11.726122151173616</v>
      </c>
      <c r="Q29" s="76">
        <v>10.167351194096282</v>
      </c>
    </row>
    <row r="30" spans="1:17" x14ac:dyDescent="0.25">
      <c r="A30" s="34" t="s">
        <v>90</v>
      </c>
      <c r="B30" s="62">
        <v>9.9052770520340765</v>
      </c>
      <c r="C30" s="62">
        <v>9.8804482616370102</v>
      </c>
      <c r="D30" s="62">
        <v>4.7436245841190043</v>
      </c>
      <c r="E30" s="62">
        <v>8.8244627718551154</v>
      </c>
      <c r="F30" s="62">
        <v>6.4917840532949231</v>
      </c>
      <c r="G30" s="62">
        <v>8.6526696051459862</v>
      </c>
      <c r="H30" s="62">
        <v>8.4575123263003782</v>
      </c>
      <c r="I30" s="62">
        <v>8.2884084758394607</v>
      </c>
      <c r="J30" s="62">
        <v>7.8684906020900431</v>
      </c>
      <c r="K30" s="62">
        <v>8.4988932673128268</v>
      </c>
      <c r="L30" s="62">
        <v>8.8590138945458641</v>
      </c>
      <c r="M30" s="62">
        <v>7.4868668138863494</v>
      </c>
      <c r="N30" s="62">
        <v>5.6883231078524608</v>
      </c>
      <c r="O30" s="62">
        <v>5.0776543388396842</v>
      </c>
      <c r="P30" s="62">
        <v>5.8378312230944216</v>
      </c>
      <c r="Q30" s="62">
        <v>5.5011525214395922</v>
      </c>
    </row>
    <row r="31" spans="1:17" x14ac:dyDescent="0.25">
      <c r="A31" s="34" t="s">
        <v>78</v>
      </c>
      <c r="B31" s="62">
        <v>17.889518732950556</v>
      </c>
      <c r="C31" s="62">
        <v>25.980483283793983</v>
      </c>
      <c r="D31" s="62">
        <v>16.656942890633452</v>
      </c>
      <c r="E31" s="62">
        <v>14.830678842856331</v>
      </c>
      <c r="F31" s="62">
        <v>19.845268736043749</v>
      </c>
      <c r="G31" s="62">
        <v>17.624761679558372</v>
      </c>
      <c r="H31" s="62">
        <v>21.277667557036132</v>
      </c>
      <c r="I31" s="62">
        <v>23.843304096293259</v>
      </c>
      <c r="J31" s="62">
        <v>18.381006938479896</v>
      </c>
      <c r="K31" s="62">
        <v>17.930077048487647</v>
      </c>
      <c r="L31" s="62">
        <v>21.312925895890626</v>
      </c>
      <c r="M31" s="62">
        <v>16.900651117073377</v>
      </c>
      <c r="N31" s="62">
        <v>16.528978042998865</v>
      </c>
      <c r="O31" s="62">
        <v>17.982284039966824</v>
      </c>
      <c r="P31" s="62">
        <v>17.842384925819633</v>
      </c>
      <c r="Q31" s="62">
        <v>31.033931730806657</v>
      </c>
    </row>
    <row r="32" spans="1:17" x14ac:dyDescent="0.25">
      <c r="A32" s="34" t="s">
        <v>84</v>
      </c>
      <c r="B32" s="62">
        <v>15.417165821225314</v>
      </c>
      <c r="C32" s="62">
        <v>6.997518458993131</v>
      </c>
      <c r="D32" s="62">
        <v>7.7154366010985456</v>
      </c>
      <c r="E32" s="62">
        <v>9.9469052540713978</v>
      </c>
      <c r="F32" s="62">
        <v>6.2896630684929917</v>
      </c>
      <c r="G32" s="62">
        <v>10.829284154447611</v>
      </c>
      <c r="H32" s="62">
        <v>10.028927975191333</v>
      </c>
      <c r="I32" s="62">
        <v>10.880883222591981</v>
      </c>
      <c r="J32" s="62">
        <v>3.2500797183554493</v>
      </c>
      <c r="K32" s="62">
        <v>2.248920787598192</v>
      </c>
      <c r="L32" s="62">
        <v>2.181986785022513</v>
      </c>
      <c r="M32" s="62">
        <v>3.4128205210782929</v>
      </c>
      <c r="N32" s="62">
        <v>3.7276289652683263</v>
      </c>
      <c r="O32" s="62">
        <v>3.4027231720313189</v>
      </c>
      <c r="P32" s="62">
        <v>4.7603287118517228</v>
      </c>
      <c r="Q32" s="62">
        <v>3.0447651716034283</v>
      </c>
    </row>
    <row r="33" spans="1:17" x14ac:dyDescent="0.25">
      <c r="A33" s="34" t="s">
        <v>79</v>
      </c>
      <c r="B33" s="62">
        <v>44.399173657822629</v>
      </c>
      <c r="C33" s="62">
        <v>42.223001764883293</v>
      </c>
      <c r="D33" s="62">
        <v>45.617007773660184</v>
      </c>
      <c r="E33" s="62">
        <v>45.851969802465</v>
      </c>
      <c r="F33" s="62">
        <v>71.648213444748478</v>
      </c>
      <c r="G33" s="62">
        <v>73.333320877920841</v>
      </c>
      <c r="H33" s="62">
        <v>59.621816588820437</v>
      </c>
      <c r="I33" s="62">
        <v>66.461647826113577</v>
      </c>
      <c r="J33" s="62">
        <v>103.63457093554129</v>
      </c>
      <c r="K33" s="62">
        <v>92.527721380558503</v>
      </c>
      <c r="L33" s="62">
        <v>138.69395767844421</v>
      </c>
      <c r="M33" s="62">
        <v>169.86210681628168</v>
      </c>
      <c r="N33" s="62">
        <v>152.73921503197778</v>
      </c>
      <c r="O33" s="62">
        <v>164.26019632743953</v>
      </c>
      <c r="P33" s="62">
        <v>137.25374803913647</v>
      </c>
      <c r="Q33" s="62">
        <v>124.45677293391415</v>
      </c>
    </row>
    <row r="34" spans="1:17" x14ac:dyDescent="0.25">
      <c r="A34" s="32" t="s">
        <v>271</v>
      </c>
      <c r="B34" s="77">
        <v>78.847574839037463</v>
      </c>
      <c r="C34" s="77">
        <v>77.952066868652679</v>
      </c>
      <c r="D34" s="77">
        <v>78.296167541480429</v>
      </c>
      <c r="E34" s="77">
        <v>90.837264279597022</v>
      </c>
      <c r="F34" s="77">
        <v>98.70548449600345</v>
      </c>
      <c r="G34" s="77">
        <v>98.609864209594804</v>
      </c>
      <c r="H34" s="77">
        <v>96.570321100166552</v>
      </c>
      <c r="I34" s="77">
        <v>100.61465180496243</v>
      </c>
      <c r="J34" s="77">
        <v>107.97056172252552</v>
      </c>
      <c r="K34" s="77">
        <v>123.56356922949462</v>
      </c>
      <c r="L34" s="77">
        <v>102.98979220813344</v>
      </c>
      <c r="M34" s="77">
        <v>105.4617624052735</v>
      </c>
      <c r="N34" s="77">
        <v>102.05564387758162</v>
      </c>
      <c r="O34" s="77">
        <v>103.9898438827788</v>
      </c>
      <c r="P34" s="77">
        <v>110.7774631145773</v>
      </c>
      <c r="Q34" s="77">
        <v>123.24686521823193</v>
      </c>
    </row>
    <row r="35" spans="1:17" x14ac:dyDescent="0.25">
      <c r="A35" s="35" t="s">
        <v>83</v>
      </c>
      <c r="B35" s="36">
        <v>2.0930563733836776</v>
      </c>
      <c r="C35" s="36">
        <v>1.9258962145122047</v>
      </c>
      <c r="D35" s="36">
        <v>1.6959707763008984</v>
      </c>
      <c r="E35" s="36">
        <v>1.8141954783098866</v>
      </c>
      <c r="F35" s="36">
        <v>2.2856629144983338</v>
      </c>
      <c r="G35" s="36">
        <v>2.1189183277604582</v>
      </c>
      <c r="H35" s="36">
        <v>2.0956664364859443</v>
      </c>
      <c r="I35" s="36">
        <v>2.0614416250131407</v>
      </c>
      <c r="J35" s="36">
        <v>1.7944344202342777</v>
      </c>
      <c r="K35" s="36">
        <v>1.4075529166228566</v>
      </c>
      <c r="L35" s="36">
        <v>1.5726452150425632</v>
      </c>
      <c r="M35" s="36">
        <v>1.3381621066784524</v>
      </c>
      <c r="N35" s="36">
        <v>0.42037423412478647</v>
      </c>
      <c r="O35" s="36">
        <v>3.994583827355358E-2</v>
      </c>
      <c r="P35" s="36">
        <v>3.5482396577277635E-2</v>
      </c>
      <c r="Q35" s="36">
        <v>6.4962838269236101E-2</v>
      </c>
    </row>
    <row r="36" spans="1:17" x14ac:dyDescent="0.25">
      <c r="A36" s="35" t="s">
        <v>95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</row>
    <row r="37" spans="1:17" x14ac:dyDescent="0.25">
      <c r="A37" s="35" t="s">
        <v>90</v>
      </c>
      <c r="B37" s="36">
        <v>0.23984091442248148</v>
      </c>
      <c r="C37" s="36">
        <v>0.26563916628931594</v>
      </c>
      <c r="D37" s="36">
        <v>0.37045411620106317</v>
      </c>
      <c r="E37" s="36">
        <v>7.7065214746874959E-4</v>
      </c>
      <c r="F37" s="36">
        <v>1.3531492294045521E-16</v>
      </c>
      <c r="G37" s="36">
        <v>0</v>
      </c>
      <c r="H37" s="36">
        <v>4.1150121619797787E-2</v>
      </c>
      <c r="I37" s="36">
        <v>2.2966236915510196E-2</v>
      </c>
      <c r="J37" s="36">
        <v>3.0883074318038647E-2</v>
      </c>
      <c r="K37" s="36">
        <v>2.9325281776055992E-2</v>
      </c>
      <c r="L37" s="36">
        <v>2.1044034396733878E-2</v>
      </c>
      <c r="M37" s="36">
        <v>0</v>
      </c>
      <c r="N37" s="36">
        <v>0</v>
      </c>
      <c r="O37" s="36">
        <v>2.5526122022922756E-2</v>
      </c>
      <c r="P37" s="36">
        <v>1.6783983267055266E-2</v>
      </c>
      <c r="Q37" s="36">
        <v>0</v>
      </c>
    </row>
    <row r="38" spans="1:17" x14ac:dyDescent="0.25">
      <c r="A38" s="35" t="s">
        <v>78</v>
      </c>
      <c r="B38" s="36">
        <v>2.5345226151329077</v>
      </c>
      <c r="C38" s="36">
        <v>2.7598215445984202</v>
      </c>
      <c r="D38" s="36">
        <v>1.9669934310355752</v>
      </c>
      <c r="E38" s="36">
        <v>1.8059183096748279</v>
      </c>
      <c r="F38" s="36">
        <v>2.4650517592255583</v>
      </c>
      <c r="G38" s="36">
        <v>1.7781315308915353</v>
      </c>
      <c r="H38" s="36">
        <v>1.8354132550719446</v>
      </c>
      <c r="I38" s="36">
        <v>1.472793155459895</v>
      </c>
      <c r="J38" s="36">
        <v>1.3769673004106708</v>
      </c>
      <c r="K38" s="36">
        <v>0.83159222919225306</v>
      </c>
      <c r="L38" s="36">
        <v>0.84642602358434538</v>
      </c>
      <c r="M38" s="36">
        <v>0.6019550248103076</v>
      </c>
      <c r="N38" s="36">
        <v>0.4714215533155432</v>
      </c>
      <c r="O38" s="36">
        <v>0.29783671809164625</v>
      </c>
      <c r="P38" s="36">
        <v>0.23943057948597207</v>
      </c>
      <c r="Q38" s="36">
        <v>0.67949057103843113</v>
      </c>
    </row>
    <row r="39" spans="1:17" x14ac:dyDescent="0.25">
      <c r="A39" s="35" t="s">
        <v>84</v>
      </c>
      <c r="B39" s="36">
        <v>4.7707555416843341</v>
      </c>
      <c r="C39" s="36">
        <v>4.3072282023611148</v>
      </c>
      <c r="D39" s="36">
        <v>3.9318101230542961</v>
      </c>
      <c r="E39" s="36">
        <v>2.9770366532522017</v>
      </c>
      <c r="F39" s="36">
        <v>3.3448859453509678</v>
      </c>
      <c r="G39" s="36">
        <v>2.9498607911976604</v>
      </c>
      <c r="H39" s="36">
        <v>3.4404682019035517</v>
      </c>
      <c r="I39" s="36">
        <v>2.6678068003142319</v>
      </c>
      <c r="J39" s="36">
        <v>1.973969751202719</v>
      </c>
      <c r="K39" s="36">
        <v>1.5666488633689002</v>
      </c>
      <c r="L39" s="36">
        <v>1.7505964991485206</v>
      </c>
      <c r="M39" s="36">
        <v>1.2582957334588325</v>
      </c>
      <c r="N39" s="36">
        <v>0.7554398532906037</v>
      </c>
      <c r="O39" s="36">
        <v>0.47465557854524792</v>
      </c>
      <c r="P39" s="36">
        <v>0.16131873016045747</v>
      </c>
      <c r="Q39" s="36">
        <v>0.18310069369699011</v>
      </c>
    </row>
    <row r="40" spans="1:17" x14ac:dyDescent="0.25">
      <c r="A40" s="35" t="s">
        <v>96</v>
      </c>
      <c r="B40" s="36">
        <v>0.13887403007256774</v>
      </c>
      <c r="C40" s="36">
        <v>0.15829494066270203</v>
      </c>
      <c r="D40" s="36">
        <v>5.2288984047972484E-2</v>
      </c>
      <c r="E40" s="36">
        <v>6.7897682084214511E-2</v>
      </c>
      <c r="F40" s="36">
        <v>7.3524871714863105E-2</v>
      </c>
      <c r="G40" s="36">
        <v>3.2858412894457054E-2</v>
      </c>
      <c r="H40" s="36">
        <v>5.3784735354101706E-2</v>
      </c>
      <c r="I40" s="36">
        <v>0.10683580446078927</v>
      </c>
      <c r="J40" s="36">
        <v>8.7204019770167965E-2</v>
      </c>
      <c r="K40" s="36">
        <v>8.2390593716485508E-2</v>
      </c>
      <c r="L40" s="36">
        <v>5.1340689714615945E-2</v>
      </c>
      <c r="M40" s="36">
        <v>0</v>
      </c>
      <c r="N40" s="36">
        <v>2.0427655842707195E-2</v>
      </c>
      <c r="O40" s="36">
        <v>0</v>
      </c>
      <c r="P40" s="36">
        <v>0</v>
      </c>
      <c r="Q40" s="36">
        <v>0</v>
      </c>
    </row>
    <row r="41" spans="1:17" x14ac:dyDescent="0.25">
      <c r="A41" s="35" t="s">
        <v>79</v>
      </c>
      <c r="B41" s="36">
        <v>7.3927370785771256</v>
      </c>
      <c r="C41" s="36">
        <v>8.0085650168524065</v>
      </c>
      <c r="D41" s="36">
        <v>8.3514792490908967</v>
      </c>
      <c r="E41" s="36">
        <v>8.2064251335061247</v>
      </c>
      <c r="F41" s="36">
        <v>10.150626094706132</v>
      </c>
      <c r="G41" s="36">
        <v>10.644428471704062</v>
      </c>
      <c r="H41" s="36">
        <v>9.3835009479162785</v>
      </c>
      <c r="I41" s="36">
        <v>7.2403654369454848</v>
      </c>
      <c r="J41" s="36">
        <v>8.8956681589752993</v>
      </c>
      <c r="K41" s="36">
        <v>5.5620723551108568</v>
      </c>
      <c r="L41" s="36">
        <v>4.5443289371517483</v>
      </c>
      <c r="M41" s="36">
        <v>3.3257365343710905</v>
      </c>
      <c r="N41" s="36">
        <v>2.7703732793526354</v>
      </c>
      <c r="O41" s="36">
        <v>2.1881219047139577</v>
      </c>
      <c r="P41" s="36">
        <v>2.0850944947491183</v>
      </c>
      <c r="Q41" s="36">
        <v>2.038411138058529</v>
      </c>
    </row>
    <row r="42" spans="1:17" x14ac:dyDescent="0.25">
      <c r="A42" s="35" t="s">
        <v>85</v>
      </c>
      <c r="B42" s="36">
        <v>0.60531067253954784</v>
      </c>
      <c r="C42" s="36">
        <v>0.56779717670156404</v>
      </c>
      <c r="D42" s="36">
        <v>0.55560574979332344</v>
      </c>
      <c r="E42" s="36">
        <v>0</v>
      </c>
      <c r="F42" s="36">
        <v>0</v>
      </c>
      <c r="G42" s="36">
        <v>4.7783741434711104E-4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</row>
    <row r="43" spans="1:17" x14ac:dyDescent="0.25">
      <c r="A43" s="35" t="s">
        <v>97</v>
      </c>
      <c r="B43" s="36">
        <v>59.626842874482826</v>
      </c>
      <c r="C43" s="36">
        <v>58.655994288114549</v>
      </c>
      <c r="D43" s="36">
        <v>60.174362037213527</v>
      </c>
      <c r="E43" s="36">
        <v>74.055642369854979</v>
      </c>
      <c r="F43" s="36">
        <v>73.709232740347844</v>
      </c>
      <c r="G43" s="36">
        <v>73.847545616264298</v>
      </c>
      <c r="H43" s="36">
        <v>66.677227554111738</v>
      </c>
      <c r="I43" s="36">
        <v>71.018305618883034</v>
      </c>
      <c r="J43" s="36">
        <v>75.213386603193214</v>
      </c>
      <c r="K43" s="36">
        <v>95.714386522975047</v>
      </c>
      <c r="L43" s="36">
        <v>76.908639990493327</v>
      </c>
      <c r="M43" s="36">
        <v>80.613765186898405</v>
      </c>
      <c r="N43" s="36">
        <v>78.325983948070743</v>
      </c>
      <c r="O43" s="36">
        <v>82.709319194613755</v>
      </c>
      <c r="P43" s="36">
        <v>90.194091383117566</v>
      </c>
      <c r="Q43" s="36">
        <v>102.58917501026031</v>
      </c>
    </row>
    <row r="44" spans="1:17" x14ac:dyDescent="0.25">
      <c r="A44" s="35" t="s">
        <v>98</v>
      </c>
      <c r="B44" s="36">
        <v>1.4456347387419903</v>
      </c>
      <c r="C44" s="36">
        <v>1.3028303185603809</v>
      </c>
      <c r="D44" s="36">
        <v>1.1972030747428664</v>
      </c>
      <c r="E44" s="36">
        <v>1.9093780007673182</v>
      </c>
      <c r="F44" s="36">
        <v>6.6765001701597653</v>
      </c>
      <c r="G44" s="36">
        <v>7.2376432214680078</v>
      </c>
      <c r="H44" s="36">
        <v>13.043109847703199</v>
      </c>
      <c r="I44" s="36">
        <v>16.024137126970349</v>
      </c>
      <c r="J44" s="36">
        <v>18.598048394421095</v>
      </c>
      <c r="K44" s="36">
        <v>18.369600466732162</v>
      </c>
      <c r="L44" s="36">
        <v>17.294770818601556</v>
      </c>
      <c r="M44" s="36">
        <v>18.323847819056429</v>
      </c>
      <c r="N44" s="36">
        <v>19.29162335358459</v>
      </c>
      <c r="O44" s="36">
        <v>18.254438526517681</v>
      </c>
      <c r="P44" s="36">
        <v>18.045261547219841</v>
      </c>
      <c r="Q44" s="36">
        <v>17.691724966908421</v>
      </c>
    </row>
    <row r="45" spans="1:17" x14ac:dyDescent="0.25">
      <c r="A45" s="32" t="s">
        <v>272</v>
      </c>
      <c r="B45" s="77">
        <v>14.982411691568549</v>
      </c>
      <c r="C45" s="77">
        <v>16.893717838479986</v>
      </c>
      <c r="D45" s="77">
        <v>17.468109762712992</v>
      </c>
      <c r="E45" s="77">
        <v>16.735788263870742</v>
      </c>
      <c r="F45" s="77">
        <v>17.300343167604559</v>
      </c>
      <c r="G45" s="77">
        <v>20.381911603922902</v>
      </c>
      <c r="H45" s="77">
        <v>21.851352209971935</v>
      </c>
      <c r="I45" s="77">
        <v>20.913423793897628</v>
      </c>
      <c r="J45" s="77">
        <v>21.066190718113159</v>
      </c>
      <c r="K45" s="77">
        <v>16.979430495454704</v>
      </c>
      <c r="L45" s="77">
        <v>16.355082749778578</v>
      </c>
      <c r="M45" s="77">
        <v>15.640309061260067</v>
      </c>
      <c r="N45" s="77">
        <v>15.227158127097386</v>
      </c>
      <c r="O45" s="77">
        <v>14.411666081137293</v>
      </c>
      <c r="P45" s="77">
        <v>13.08521140036668</v>
      </c>
      <c r="Q45" s="77">
        <v>13.913730546246249</v>
      </c>
    </row>
    <row r="46" spans="1:17" x14ac:dyDescent="0.25">
      <c r="A46" s="32" t="s">
        <v>273</v>
      </c>
      <c r="B46" s="77">
        <v>0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1:17" x14ac:dyDescent="0.25">
      <c r="A47" s="78" t="s">
        <v>274</v>
      </c>
      <c r="B47" s="79">
        <v>245.48256424936872</v>
      </c>
      <c r="C47" s="79">
        <v>276.79877312603719</v>
      </c>
      <c r="D47" s="79">
        <v>286.21002181867573</v>
      </c>
      <c r="E47" s="79">
        <v>274.21114185918941</v>
      </c>
      <c r="F47" s="79">
        <v>283.46121376224107</v>
      </c>
      <c r="G47" s="79">
        <v>333.95183818441308</v>
      </c>
      <c r="H47" s="79">
        <v>358.02820555509879</v>
      </c>
      <c r="I47" s="79">
        <v>342.66051459851928</v>
      </c>
      <c r="J47" s="79">
        <v>345.16355730358799</v>
      </c>
      <c r="K47" s="79">
        <v>278.20315068927152</v>
      </c>
      <c r="L47" s="79">
        <v>267.97339003744412</v>
      </c>
      <c r="M47" s="79">
        <v>256.26202597085347</v>
      </c>
      <c r="N47" s="79">
        <v>249.49266514776568</v>
      </c>
      <c r="O47" s="79">
        <v>236.13105937371623</v>
      </c>
      <c r="P47" s="79">
        <v>214.39747581591067</v>
      </c>
      <c r="Q47" s="79">
        <v>227.97252692565098</v>
      </c>
    </row>
    <row r="49" spans="1:17" ht="12.75" x14ac:dyDescent="0.25">
      <c r="A49" s="14" t="s">
        <v>226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</row>
    <row r="51" spans="1:17" x14ac:dyDescent="0.25">
      <c r="A51" s="40" t="s">
        <v>266</v>
      </c>
      <c r="B51" s="41">
        <f t="shared" ref="B51:Q51" si="0">SUM(B$52:B$56,B$57,B$58,B$60:B$63,B$64)</f>
        <v>1.0000000000000002</v>
      </c>
      <c r="C51" s="41">
        <f t="shared" si="0"/>
        <v>1.0000000000000002</v>
      </c>
      <c r="D51" s="41">
        <f t="shared" si="0"/>
        <v>1</v>
      </c>
      <c r="E51" s="41">
        <f t="shared" si="0"/>
        <v>0.99999999999999978</v>
      </c>
      <c r="F51" s="41">
        <f t="shared" si="0"/>
        <v>1.0000000000000002</v>
      </c>
      <c r="G51" s="41">
        <f t="shared" si="0"/>
        <v>1</v>
      </c>
      <c r="H51" s="41">
        <f t="shared" si="0"/>
        <v>0.99999999999999989</v>
      </c>
      <c r="I51" s="41">
        <f t="shared" si="0"/>
        <v>0.99999999999999989</v>
      </c>
      <c r="J51" s="41">
        <f t="shared" si="0"/>
        <v>0.99999999999999978</v>
      </c>
      <c r="K51" s="41">
        <f t="shared" si="0"/>
        <v>1</v>
      </c>
      <c r="L51" s="41">
        <f t="shared" si="0"/>
        <v>0.99999999999999967</v>
      </c>
      <c r="M51" s="41">
        <f t="shared" si="0"/>
        <v>1</v>
      </c>
      <c r="N51" s="41">
        <f t="shared" si="0"/>
        <v>0.99999999999999978</v>
      </c>
      <c r="O51" s="41">
        <f t="shared" si="0"/>
        <v>1</v>
      </c>
      <c r="P51" s="41">
        <f t="shared" si="0"/>
        <v>1.0000000000000002</v>
      </c>
      <c r="Q51" s="41">
        <f t="shared" si="0"/>
        <v>0.99999999999999989</v>
      </c>
    </row>
    <row r="52" spans="1:17" x14ac:dyDescent="0.25">
      <c r="A52" s="20" t="s">
        <v>73</v>
      </c>
      <c r="B52" s="68">
        <f t="shared" ref="B52:Q52" si="1">IF(B$6=0,0,B$6/B$5)</f>
        <v>1.2846269780211781E-2</v>
      </c>
      <c r="C52" s="68">
        <f t="shared" si="1"/>
        <v>1.2742922343716628E-2</v>
      </c>
      <c r="D52" s="68">
        <f t="shared" si="1"/>
        <v>1.2644547875397961E-2</v>
      </c>
      <c r="E52" s="68">
        <f t="shared" si="1"/>
        <v>1.2751057726600453E-2</v>
      </c>
      <c r="F52" s="68">
        <f t="shared" si="1"/>
        <v>1.2784906319432162E-2</v>
      </c>
      <c r="G52" s="68">
        <f t="shared" si="1"/>
        <v>1.3067812671011796E-2</v>
      </c>
      <c r="H52" s="68">
        <f t="shared" si="1"/>
        <v>1.2967662797001886E-2</v>
      </c>
      <c r="I52" s="68">
        <f t="shared" si="1"/>
        <v>1.3071196267303829E-2</v>
      </c>
      <c r="J52" s="68">
        <f t="shared" si="1"/>
        <v>1.2876310666909266E-2</v>
      </c>
      <c r="K52" s="68">
        <f t="shared" si="1"/>
        <v>1.3044396149835975E-2</v>
      </c>
      <c r="L52" s="68">
        <f t="shared" si="1"/>
        <v>1.3095411107457355E-2</v>
      </c>
      <c r="M52" s="68">
        <f t="shared" si="1"/>
        <v>1.3295641804023631E-2</v>
      </c>
      <c r="N52" s="68">
        <f t="shared" si="1"/>
        <v>1.3207576627576566E-2</v>
      </c>
      <c r="O52" s="68">
        <f t="shared" si="1"/>
        <v>1.3202905788589105E-2</v>
      </c>
      <c r="P52" s="68">
        <f t="shared" si="1"/>
        <v>1.3404532813310591E-2</v>
      </c>
      <c r="Q52" s="68">
        <f t="shared" si="1"/>
        <v>1.3339435654101634E-2</v>
      </c>
    </row>
    <row r="53" spans="1:17" x14ac:dyDescent="0.25">
      <c r="A53" s="22" t="s">
        <v>74</v>
      </c>
      <c r="B53" s="69">
        <f t="shared" ref="B53:Q53" si="2">IF(B$7=0,0,B$7/B$5)</f>
        <v>3.4888087690698342E-3</v>
      </c>
      <c r="C53" s="69">
        <f t="shared" si="2"/>
        <v>3.4607393587095E-3</v>
      </c>
      <c r="D53" s="69">
        <f t="shared" si="2"/>
        <v>3.4340256022053054E-3</v>
      </c>
      <c r="E53" s="69">
        <f t="shared" si="2"/>
        <v>3.4629531219463904E-3</v>
      </c>
      <c r="F53" s="69">
        <f t="shared" si="2"/>
        <v>3.4721446102555114E-3</v>
      </c>
      <c r="G53" s="69">
        <f t="shared" si="2"/>
        <v>3.5491843859993717E-3</v>
      </c>
      <c r="H53" s="69">
        <f t="shared" si="2"/>
        <v>3.5219841985843149E-3</v>
      </c>
      <c r="I53" s="69">
        <f t="shared" si="2"/>
        <v>3.5500930014581867E-3</v>
      </c>
      <c r="J53" s="69">
        <f t="shared" si="2"/>
        <v>3.4971901371144191E-3</v>
      </c>
      <c r="K53" s="69">
        <f t="shared" si="2"/>
        <v>3.5427937258610113E-3</v>
      </c>
      <c r="L53" s="69">
        <f t="shared" si="2"/>
        <v>3.5566553250265865E-3</v>
      </c>
      <c r="M53" s="69">
        <f t="shared" si="2"/>
        <v>3.6110097722687751E-3</v>
      </c>
      <c r="N53" s="69">
        <f t="shared" si="2"/>
        <v>3.5870129557389724E-3</v>
      </c>
      <c r="O53" s="69">
        <f t="shared" si="2"/>
        <v>3.58569905666769E-3</v>
      </c>
      <c r="P53" s="69">
        <f t="shared" si="2"/>
        <v>3.6406218107265403E-3</v>
      </c>
      <c r="Q53" s="69">
        <f t="shared" si="2"/>
        <v>3.6229089134150443E-3</v>
      </c>
    </row>
    <row r="54" spans="1:17" x14ac:dyDescent="0.25">
      <c r="A54" s="22" t="s">
        <v>75</v>
      </c>
      <c r="B54" s="69">
        <f t="shared" ref="B54:Q54" si="3">IF(B$8=0,0,B$8/B$5)</f>
        <v>4.7225853110570377E-2</v>
      </c>
      <c r="C54" s="69">
        <f t="shared" si="3"/>
        <v>4.6846101105727678E-2</v>
      </c>
      <c r="D54" s="69">
        <f t="shared" si="3"/>
        <v>4.6484214302179042E-2</v>
      </c>
      <c r="E54" s="69">
        <f t="shared" si="3"/>
        <v>4.6875652976492592E-2</v>
      </c>
      <c r="F54" s="69">
        <f t="shared" si="3"/>
        <v>4.7000183368225548E-2</v>
      </c>
      <c r="G54" s="69">
        <f t="shared" si="3"/>
        <v>4.802321039738338E-2</v>
      </c>
      <c r="H54" s="69">
        <f t="shared" si="3"/>
        <v>4.7655145884346703E-2</v>
      </c>
      <c r="I54" s="69">
        <f t="shared" si="3"/>
        <v>4.8036493146064979E-2</v>
      </c>
      <c r="J54" s="69">
        <f t="shared" si="3"/>
        <v>4.7318046600230645E-2</v>
      </c>
      <c r="K54" s="69">
        <f t="shared" si="3"/>
        <v>4.7939677708599748E-2</v>
      </c>
      <c r="L54" s="69">
        <f t="shared" si="3"/>
        <v>4.8126656975546973E-2</v>
      </c>
      <c r="M54" s="69">
        <f t="shared" si="3"/>
        <v>4.8864757107479735E-2</v>
      </c>
      <c r="N54" s="69">
        <f t="shared" si="3"/>
        <v>4.8547554968282447E-2</v>
      </c>
      <c r="O54" s="69">
        <f t="shared" si="3"/>
        <v>4.8537080436939307E-2</v>
      </c>
      <c r="P54" s="69">
        <f t="shared" si="3"/>
        <v>4.9261851232425435E-2</v>
      </c>
      <c r="Q54" s="69">
        <f t="shared" si="3"/>
        <v>4.9025299553248115E-2</v>
      </c>
    </row>
    <row r="55" spans="1:17" x14ac:dyDescent="0.25">
      <c r="A55" s="22" t="s">
        <v>76</v>
      </c>
      <c r="B55" s="69">
        <f t="shared" ref="B55:Q55" si="4">IF(B$9=0,0,B$9/B$5)</f>
        <v>0.1008505654333397</v>
      </c>
      <c r="C55" s="69">
        <f t="shared" si="4"/>
        <v>9.8839954360919968E-2</v>
      </c>
      <c r="D55" s="69">
        <f t="shared" si="4"/>
        <v>0.10128763953310781</v>
      </c>
      <c r="E55" s="69">
        <f t="shared" si="4"/>
        <v>0.10214071437649094</v>
      </c>
      <c r="F55" s="69">
        <f t="shared" si="4"/>
        <v>0.10241194484791344</v>
      </c>
      <c r="G55" s="69">
        <f t="shared" si="4"/>
        <v>0.10466201537860047</v>
      </c>
      <c r="H55" s="69">
        <f t="shared" si="4"/>
        <v>0.10385988016137411</v>
      </c>
      <c r="I55" s="69">
        <f t="shared" si="4"/>
        <v>0.1046899192942395</v>
      </c>
      <c r="J55" s="69">
        <f t="shared" si="4"/>
        <v>0.10312691254115397</v>
      </c>
      <c r="K55" s="69">
        <f t="shared" si="4"/>
        <v>0.10447685923603417</v>
      </c>
      <c r="L55" s="69">
        <f t="shared" si="4"/>
        <v>0.10488497449128782</v>
      </c>
      <c r="M55" s="69">
        <f t="shared" si="4"/>
        <v>0.10470629577989865</v>
      </c>
      <c r="N55" s="69">
        <f t="shared" si="4"/>
        <v>0.10396239327172142</v>
      </c>
      <c r="O55" s="69">
        <f t="shared" si="4"/>
        <v>0.103995385551167</v>
      </c>
      <c r="P55" s="69">
        <f t="shared" si="4"/>
        <v>0.10567133015622313</v>
      </c>
      <c r="Q55" s="69">
        <f t="shared" si="4"/>
        <v>0.10521492793622529</v>
      </c>
    </row>
    <row r="56" spans="1:17" x14ac:dyDescent="0.25">
      <c r="A56" s="24" t="s">
        <v>77</v>
      </c>
      <c r="B56" s="70">
        <f t="shared" ref="B56:Q56" si="5">IF(B$10=0,0,B$10/B$5)</f>
        <v>3.7930313640212029E-2</v>
      </c>
      <c r="C56" s="70">
        <f t="shared" si="5"/>
        <v>3.7722423972138958E-2</v>
      </c>
      <c r="D56" s="70">
        <f t="shared" si="5"/>
        <v>3.7513996911816644E-2</v>
      </c>
      <c r="E56" s="70">
        <f t="shared" si="5"/>
        <v>3.7640271905313286E-2</v>
      </c>
      <c r="F56" s="70">
        <f t="shared" si="5"/>
        <v>3.6971272070084708E-2</v>
      </c>
      <c r="G56" s="70">
        <f t="shared" si="5"/>
        <v>3.7503366914209281E-2</v>
      </c>
      <c r="H56" s="70">
        <f t="shared" si="5"/>
        <v>3.7991083378398537E-2</v>
      </c>
      <c r="I56" s="70">
        <f t="shared" si="5"/>
        <v>3.8156206889019162E-2</v>
      </c>
      <c r="J56" s="70">
        <f t="shared" si="5"/>
        <v>3.7508426401907172E-2</v>
      </c>
      <c r="K56" s="70">
        <f t="shared" si="5"/>
        <v>3.8247162665352233E-2</v>
      </c>
      <c r="L56" s="70">
        <f t="shared" si="5"/>
        <v>3.7633862268236749E-2</v>
      </c>
      <c r="M56" s="70">
        <f t="shared" si="5"/>
        <v>3.7980339998552305E-2</v>
      </c>
      <c r="N56" s="70">
        <f t="shared" si="5"/>
        <v>3.7617903684244752E-2</v>
      </c>
      <c r="O56" s="70">
        <f t="shared" si="5"/>
        <v>3.7575394273647512E-2</v>
      </c>
      <c r="P56" s="70">
        <f t="shared" si="5"/>
        <v>3.8189340178788007E-2</v>
      </c>
      <c r="Q56" s="70">
        <f t="shared" si="5"/>
        <v>3.7915521780393521E-2</v>
      </c>
    </row>
    <row r="57" spans="1:17" x14ac:dyDescent="0.25">
      <c r="A57" s="45" t="s">
        <v>267</v>
      </c>
      <c r="B57" s="71">
        <f t="shared" ref="B57:Q57" si="6">IF(B$15=0,0,B$15/B$5)</f>
        <v>0.54901604160025641</v>
      </c>
      <c r="C57" s="71">
        <f t="shared" si="6"/>
        <v>0.52521560361760045</v>
      </c>
      <c r="D57" s="71">
        <f t="shared" si="6"/>
        <v>0.52488810327238578</v>
      </c>
      <c r="E57" s="71">
        <f t="shared" si="6"/>
        <v>0.54210397259909238</v>
      </c>
      <c r="F57" s="71">
        <f t="shared" si="6"/>
        <v>0.55154734747784151</v>
      </c>
      <c r="G57" s="71">
        <f t="shared" si="6"/>
        <v>0.49917718505541081</v>
      </c>
      <c r="H57" s="71">
        <f t="shared" si="6"/>
        <v>0.4753830777674336</v>
      </c>
      <c r="I57" s="71">
        <f t="shared" si="6"/>
        <v>0.50738416589837687</v>
      </c>
      <c r="J57" s="71">
        <f t="shared" si="6"/>
        <v>0.48664694664438474</v>
      </c>
      <c r="K57" s="71">
        <f t="shared" si="6"/>
        <v>0.51470919853742769</v>
      </c>
      <c r="L57" s="71">
        <f t="shared" si="6"/>
        <v>0.53430436039979612</v>
      </c>
      <c r="M57" s="71">
        <f t="shared" si="6"/>
        <v>0.53403513698724914</v>
      </c>
      <c r="N57" s="71">
        <f t="shared" si="6"/>
        <v>0.54115367919966806</v>
      </c>
      <c r="O57" s="71">
        <f t="shared" si="6"/>
        <v>0.5516122416760626</v>
      </c>
      <c r="P57" s="71">
        <f t="shared" si="6"/>
        <v>0.57643053841168057</v>
      </c>
      <c r="Q57" s="71">
        <f t="shared" si="6"/>
        <v>0.57509421913347569</v>
      </c>
    </row>
    <row r="58" spans="1:17" x14ac:dyDescent="0.25">
      <c r="A58" s="45" t="s">
        <v>268</v>
      </c>
      <c r="B58" s="71">
        <f t="shared" ref="B58:Q58" si="7">IF(B$26=0,0,B$26/B$5)</f>
        <v>7.3462399610429496E-2</v>
      </c>
      <c r="C58" s="71">
        <f t="shared" si="7"/>
        <v>8.4573718335558642E-2</v>
      </c>
      <c r="D58" s="71">
        <f t="shared" si="7"/>
        <v>8.5972495124111592E-2</v>
      </c>
      <c r="E58" s="71">
        <f t="shared" si="7"/>
        <v>7.7162561011081765E-2</v>
      </c>
      <c r="F58" s="71">
        <f t="shared" si="7"/>
        <v>7.2295308990229457E-2</v>
      </c>
      <c r="G58" s="71">
        <f t="shared" si="7"/>
        <v>8.9795409204112123E-2</v>
      </c>
      <c r="H58" s="71">
        <f t="shared" si="7"/>
        <v>0.10024301062430638</v>
      </c>
      <c r="I58" s="71">
        <f t="shared" si="7"/>
        <v>8.7044334741464099E-2</v>
      </c>
      <c r="J58" s="71">
        <f t="shared" si="7"/>
        <v>9.1497057050078684E-2</v>
      </c>
      <c r="K58" s="71">
        <f t="shared" si="7"/>
        <v>7.695498103493742E-2</v>
      </c>
      <c r="L58" s="71">
        <f t="shared" si="7"/>
        <v>6.7907732194546683E-2</v>
      </c>
      <c r="M58" s="71">
        <f t="shared" si="7"/>
        <v>6.3769378914664915E-2</v>
      </c>
      <c r="N58" s="71">
        <f t="shared" si="7"/>
        <v>6.3639050684919832E-2</v>
      </c>
      <c r="O58" s="71">
        <f t="shared" si="7"/>
        <v>5.8138669052819794E-2</v>
      </c>
      <c r="P58" s="71">
        <f t="shared" si="7"/>
        <v>5.0486792061399346E-2</v>
      </c>
      <c r="Q58" s="71">
        <f t="shared" si="7"/>
        <v>5.1698686399724102E-2</v>
      </c>
    </row>
    <row r="59" spans="1:17" x14ac:dyDescent="0.25">
      <c r="A59" s="45" t="s">
        <v>269</v>
      </c>
      <c r="B59" s="71">
        <f t="shared" ref="B59:Q59" si="8">IF(B$27=0,0,B$27/B$5)</f>
        <v>7.6622789590154949E-2</v>
      </c>
      <c r="C59" s="71">
        <f t="shared" si="8"/>
        <v>7.7134663012394036E-2</v>
      </c>
      <c r="D59" s="71">
        <f t="shared" si="8"/>
        <v>7.2434508294234284E-2</v>
      </c>
      <c r="E59" s="71">
        <f t="shared" si="8"/>
        <v>7.434173119715197E-2</v>
      </c>
      <c r="F59" s="71">
        <f t="shared" si="8"/>
        <v>7.6525699498958794E-2</v>
      </c>
      <c r="G59" s="71">
        <f t="shared" si="8"/>
        <v>8.3752535622954399E-2</v>
      </c>
      <c r="H59" s="71">
        <f t="shared" si="8"/>
        <v>8.3892400748544871E-2</v>
      </c>
      <c r="I59" s="71">
        <f t="shared" si="8"/>
        <v>8.128914451899856E-2</v>
      </c>
      <c r="J59" s="71">
        <f t="shared" si="8"/>
        <v>9.4776903397529713E-2</v>
      </c>
      <c r="K59" s="71">
        <f t="shared" si="8"/>
        <v>9.7842334595880806E-2</v>
      </c>
      <c r="L59" s="71">
        <f t="shared" si="8"/>
        <v>9.9385515693074841E-2</v>
      </c>
      <c r="M59" s="71">
        <f t="shared" si="8"/>
        <v>0.10818461176189581</v>
      </c>
      <c r="N59" s="71">
        <f t="shared" si="8"/>
        <v>0.10290684873767612</v>
      </c>
      <c r="O59" s="71">
        <f t="shared" si="8"/>
        <v>0.10535394155260698</v>
      </c>
      <c r="P59" s="71">
        <f t="shared" si="8"/>
        <v>9.5182048391484211E-2</v>
      </c>
      <c r="Q59" s="71">
        <f t="shared" si="8"/>
        <v>9.4730181488578549E-2</v>
      </c>
    </row>
    <row r="60" spans="1:17" x14ac:dyDescent="0.25">
      <c r="A60" s="47" t="s">
        <v>270</v>
      </c>
      <c r="B60" s="73">
        <f t="shared" ref="B60:Q60" si="9">IF(B$28=0,0,B$28/B$5)</f>
        <v>3.8951690163535981E-2</v>
      </c>
      <c r="C60" s="73">
        <f t="shared" si="9"/>
        <v>3.8255985792192623E-2</v>
      </c>
      <c r="D60" s="73">
        <f t="shared" si="9"/>
        <v>3.3842230512964241E-2</v>
      </c>
      <c r="E60" s="73">
        <f t="shared" si="9"/>
        <v>3.3730401366457843E-2</v>
      </c>
      <c r="F60" s="73">
        <f t="shared" si="9"/>
        <v>3.6832284482888902E-2</v>
      </c>
      <c r="G60" s="73">
        <f t="shared" si="9"/>
        <v>4.08276226170112E-2</v>
      </c>
      <c r="H60" s="73">
        <f t="shared" si="9"/>
        <v>3.940979342862698E-2</v>
      </c>
      <c r="I60" s="73">
        <f t="shared" si="9"/>
        <v>3.987246754945107E-2</v>
      </c>
      <c r="J60" s="73">
        <f t="shared" si="9"/>
        <v>4.8886931080485842E-2</v>
      </c>
      <c r="K60" s="73">
        <f t="shared" si="9"/>
        <v>4.5686116544722426E-2</v>
      </c>
      <c r="L60" s="73">
        <f t="shared" si="9"/>
        <v>5.8810984291716148E-2</v>
      </c>
      <c r="M60" s="73">
        <f t="shared" si="9"/>
        <v>6.7754803107625633E-2</v>
      </c>
      <c r="N60" s="73">
        <f t="shared" si="9"/>
        <v>6.2771926523661273E-2</v>
      </c>
      <c r="O60" s="73">
        <f t="shared" si="9"/>
        <v>6.6243619425174871E-2</v>
      </c>
      <c r="P60" s="73">
        <f t="shared" si="9"/>
        <v>5.6051066640858488E-2</v>
      </c>
      <c r="Q60" s="73">
        <f t="shared" si="9"/>
        <v>5.3000166546994812E-2</v>
      </c>
    </row>
    <row r="61" spans="1:17" x14ac:dyDescent="0.25">
      <c r="A61" s="47" t="s">
        <v>271</v>
      </c>
      <c r="B61" s="73">
        <f t="shared" ref="B61:Q61" si="10">IF(B$34=0,0,B$34/B$5)</f>
        <v>3.1655923027765744E-2</v>
      </c>
      <c r="C61" s="73">
        <f t="shared" si="10"/>
        <v>3.1953694682289764E-2</v>
      </c>
      <c r="D61" s="73">
        <f t="shared" si="10"/>
        <v>3.155276196959677E-2</v>
      </c>
      <c r="E61" s="73">
        <f t="shared" si="10"/>
        <v>3.4293180432766801E-2</v>
      </c>
      <c r="F61" s="73">
        <f t="shared" si="10"/>
        <v>3.3773801190603574E-2</v>
      </c>
      <c r="G61" s="73">
        <f t="shared" si="10"/>
        <v>3.5572373080290418E-2</v>
      </c>
      <c r="H61" s="73">
        <f t="shared" si="10"/>
        <v>3.627460710681682E-2</v>
      </c>
      <c r="I61" s="73">
        <f t="shared" si="10"/>
        <v>3.4289397833999091E-2</v>
      </c>
      <c r="J61" s="73">
        <f t="shared" si="10"/>
        <v>3.8398099725748584E-2</v>
      </c>
      <c r="K61" s="73">
        <f t="shared" si="10"/>
        <v>4.5855065513938031E-2</v>
      </c>
      <c r="L61" s="73">
        <f t="shared" si="10"/>
        <v>3.5014176850426085E-2</v>
      </c>
      <c r="M61" s="73">
        <f t="shared" si="10"/>
        <v>3.5208306701554698E-2</v>
      </c>
      <c r="N61" s="73">
        <f t="shared" si="10"/>
        <v>3.4924091670017629E-2</v>
      </c>
      <c r="O61" s="73">
        <f t="shared" si="10"/>
        <v>3.434986845586966E-2</v>
      </c>
      <c r="P61" s="73">
        <f t="shared" si="10"/>
        <v>3.499707159152407E-2</v>
      </c>
      <c r="Q61" s="73">
        <f t="shared" si="10"/>
        <v>3.7496873634841187E-2</v>
      </c>
    </row>
    <row r="62" spans="1:17" x14ac:dyDescent="0.25">
      <c r="A62" s="47" t="s">
        <v>272</v>
      </c>
      <c r="B62" s="73">
        <f t="shared" ref="B62:Q62" si="11">IF(B$45=0,0,B$45/B$5)</f>
        <v>6.0151763988532244E-3</v>
      </c>
      <c r="C62" s="73">
        <f t="shared" si="11"/>
        <v>6.9249825379116585E-3</v>
      </c>
      <c r="D62" s="73">
        <f t="shared" si="11"/>
        <v>7.0395158116732899E-3</v>
      </c>
      <c r="E62" s="73">
        <f t="shared" si="11"/>
        <v>6.3181493979273156E-3</v>
      </c>
      <c r="F62" s="73">
        <f t="shared" si="11"/>
        <v>5.9196138254663166E-3</v>
      </c>
      <c r="G62" s="73">
        <f t="shared" si="11"/>
        <v>7.3525399256527896E-3</v>
      </c>
      <c r="H62" s="73">
        <f t="shared" si="11"/>
        <v>8.2080002131010663E-3</v>
      </c>
      <c r="I62" s="73">
        <f t="shared" si="11"/>
        <v>7.1272791355484243E-3</v>
      </c>
      <c r="J62" s="73">
        <f t="shared" si="11"/>
        <v>7.4918725912953184E-3</v>
      </c>
      <c r="K62" s="73">
        <f t="shared" si="11"/>
        <v>6.3011525372203532E-3</v>
      </c>
      <c r="L62" s="73">
        <f t="shared" si="11"/>
        <v>5.5603545509326242E-3</v>
      </c>
      <c r="M62" s="73">
        <f t="shared" si="11"/>
        <v>5.2215019527154603E-3</v>
      </c>
      <c r="N62" s="73">
        <f t="shared" si="11"/>
        <v>5.2108305439971993E-3</v>
      </c>
      <c r="O62" s="73">
        <f t="shared" si="11"/>
        <v>4.7604536715624918E-3</v>
      </c>
      <c r="P62" s="73">
        <f t="shared" si="11"/>
        <v>4.1339101591016513E-3</v>
      </c>
      <c r="Q62" s="73">
        <f t="shared" si="11"/>
        <v>4.2331413067425196E-3</v>
      </c>
    </row>
    <row r="63" spans="1:17" x14ac:dyDescent="0.25">
      <c r="A63" s="47" t="s">
        <v>273</v>
      </c>
      <c r="B63" s="73">
        <f t="shared" ref="B63:Q63" si="12">IF(B$46=0,0,B$46/B$5)</f>
        <v>0</v>
      </c>
      <c r="C63" s="73">
        <f t="shared" si="12"/>
        <v>0</v>
      </c>
      <c r="D63" s="73">
        <f t="shared" si="12"/>
        <v>0</v>
      </c>
      <c r="E63" s="73">
        <f t="shared" si="12"/>
        <v>0</v>
      </c>
      <c r="F63" s="73">
        <f t="shared" si="12"/>
        <v>0</v>
      </c>
      <c r="G63" s="73">
        <f t="shared" si="12"/>
        <v>0</v>
      </c>
      <c r="H63" s="73">
        <f t="shared" si="12"/>
        <v>0</v>
      </c>
      <c r="I63" s="73">
        <f t="shared" si="12"/>
        <v>0</v>
      </c>
      <c r="J63" s="73">
        <f t="shared" si="12"/>
        <v>0</v>
      </c>
      <c r="K63" s="73">
        <f t="shared" si="12"/>
        <v>0</v>
      </c>
      <c r="L63" s="73">
        <f t="shared" si="12"/>
        <v>0</v>
      </c>
      <c r="M63" s="73">
        <f t="shared" si="12"/>
        <v>0</v>
      </c>
      <c r="N63" s="73">
        <f t="shared" si="12"/>
        <v>0</v>
      </c>
      <c r="O63" s="73">
        <f t="shared" si="12"/>
        <v>0</v>
      </c>
      <c r="P63" s="73">
        <f t="shared" si="12"/>
        <v>0</v>
      </c>
      <c r="Q63" s="73">
        <f t="shared" si="12"/>
        <v>0</v>
      </c>
    </row>
    <row r="64" spans="1:17" x14ac:dyDescent="0.25">
      <c r="A64" s="57" t="s">
        <v>274</v>
      </c>
      <c r="B64" s="72">
        <f t="shared" ref="B64:Q64" si="13">IF(B$47=0,0,B$47/B$5)</f>
        <v>9.8556958465755629E-2</v>
      </c>
      <c r="C64" s="72">
        <f t="shared" si="13"/>
        <v>0.11346387389323444</v>
      </c>
      <c r="D64" s="72">
        <f t="shared" si="13"/>
        <v>0.11534046908456153</v>
      </c>
      <c r="E64" s="72">
        <f t="shared" si="13"/>
        <v>0.10352108508583006</v>
      </c>
      <c r="F64" s="72">
        <f t="shared" si="13"/>
        <v>9.6991192817059119E-2</v>
      </c>
      <c r="G64" s="72">
        <f t="shared" si="13"/>
        <v>0.12046928037031854</v>
      </c>
      <c r="H64" s="72">
        <f t="shared" si="13"/>
        <v>0.13448575444000943</v>
      </c>
      <c r="I64" s="72">
        <f t="shared" si="13"/>
        <v>0.11677844624307467</v>
      </c>
      <c r="J64" s="72">
        <f t="shared" si="13"/>
        <v>0.12275220656069118</v>
      </c>
      <c r="K64" s="72">
        <f t="shared" si="13"/>
        <v>0.10324259634607107</v>
      </c>
      <c r="L64" s="72">
        <f t="shared" si="13"/>
        <v>9.1104831545026466E-2</v>
      </c>
      <c r="M64" s="72">
        <f t="shared" si="13"/>
        <v>8.5552827873967147E-2</v>
      </c>
      <c r="N64" s="72">
        <f t="shared" si="13"/>
        <v>8.5377979870171747E-2</v>
      </c>
      <c r="O64" s="72">
        <f t="shared" si="13"/>
        <v>7.7998682611500031E-2</v>
      </c>
      <c r="P64" s="72">
        <f t="shared" si="13"/>
        <v>6.7732944943962273E-2</v>
      </c>
      <c r="Q64" s="72">
        <f t="shared" si="13"/>
        <v>6.935881914083783E-2</v>
      </c>
    </row>
    <row r="66" spans="1:17" ht="12.75" x14ac:dyDescent="0.25">
      <c r="A66" s="14" t="s">
        <v>104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</row>
    <row r="68" spans="1:17" x14ac:dyDescent="0.25">
      <c r="A68" s="40" t="s">
        <v>266</v>
      </c>
      <c r="B68" s="90">
        <v>0.38506794624518459</v>
      </c>
      <c r="C68" s="90">
        <v>0.39518691036942316</v>
      </c>
      <c r="D68" s="90">
        <v>0.39500050583615193</v>
      </c>
      <c r="E68" s="90">
        <v>0.39366464163583542</v>
      </c>
      <c r="F68" s="90">
        <v>0.39579388326524895</v>
      </c>
      <c r="G68" s="90">
        <v>0.39765692223441745</v>
      </c>
      <c r="H68" s="90">
        <v>0.4021641448821171</v>
      </c>
      <c r="I68" s="90">
        <v>0.40791727542156558</v>
      </c>
      <c r="J68" s="90">
        <v>0.40629849643371702</v>
      </c>
      <c r="K68" s="90">
        <v>0.40145951586858308</v>
      </c>
      <c r="L68" s="90">
        <v>0.40222068793053328</v>
      </c>
      <c r="M68" s="90">
        <v>0.40389141081100244</v>
      </c>
      <c r="N68" s="90">
        <v>0.40454311934445186</v>
      </c>
      <c r="O68" s="90">
        <v>0.40392126500982289</v>
      </c>
      <c r="P68" s="90">
        <v>0.40967778808797906</v>
      </c>
      <c r="Q68" s="90">
        <v>0.41470871148428279</v>
      </c>
    </row>
    <row r="69" spans="1:17" x14ac:dyDescent="0.25">
      <c r="A69" s="20" t="s">
        <v>73</v>
      </c>
      <c r="B69" s="105">
        <v>0.45872790585135204</v>
      </c>
      <c r="C69" s="105">
        <v>0.4668785774396329</v>
      </c>
      <c r="D69" s="105">
        <v>0.46564410623848929</v>
      </c>
      <c r="E69" s="105">
        <v>0.46662055264400409</v>
      </c>
      <c r="F69" s="105">
        <v>0.46908917680240875</v>
      </c>
      <c r="G69" s="105">
        <v>0.46754315314516687</v>
      </c>
      <c r="H69" s="105">
        <v>0.47023397983022375</v>
      </c>
      <c r="I69" s="105">
        <v>0.47716933805841888</v>
      </c>
      <c r="J69" s="105">
        <v>0.47520323271295012</v>
      </c>
      <c r="K69" s="105">
        <v>0.47675740989599019</v>
      </c>
      <c r="L69" s="105">
        <v>0.47930793070579686</v>
      </c>
      <c r="M69" s="105">
        <v>0.48417747271811523</v>
      </c>
      <c r="N69" s="105">
        <v>0.48389803686714261</v>
      </c>
      <c r="O69" s="105">
        <v>0.48582699568162147</v>
      </c>
      <c r="P69" s="105">
        <v>0.49664435876432195</v>
      </c>
      <c r="Q69" s="105">
        <v>0.5023520409825265</v>
      </c>
    </row>
    <row r="70" spans="1:17" x14ac:dyDescent="0.25">
      <c r="A70" s="22" t="s">
        <v>74</v>
      </c>
      <c r="B70" s="106">
        <v>0.11461478684314773</v>
      </c>
      <c r="C70" s="106">
        <v>0.1166512553513125</v>
      </c>
      <c r="D70" s="106">
        <v>0.11634282041894339</v>
      </c>
      <c r="E70" s="106">
        <v>0.11658678767381765</v>
      </c>
      <c r="F70" s="106">
        <v>0.11720358108047274</v>
      </c>
      <c r="G70" s="106">
        <v>0.11681777154133639</v>
      </c>
      <c r="H70" s="106">
        <v>0.11749004635090837</v>
      </c>
      <c r="I70" s="106">
        <v>0.11922275865562809</v>
      </c>
      <c r="J70" s="106">
        <v>0.11873159225863143</v>
      </c>
      <c r="K70" s="106">
        <v>0.11911981203321964</v>
      </c>
      <c r="L70" s="106">
        <v>0.11975704427597841</v>
      </c>
      <c r="M70" s="106">
        <v>0.12097362402282624</v>
      </c>
      <c r="N70" s="106">
        <v>0.12090372861005605</v>
      </c>
      <c r="O70" s="106">
        <v>0.12138563236821259</v>
      </c>
      <c r="P70" s="106">
        <v>0.12408837514654457</v>
      </c>
      <c r="Q70" s="106">
        <v>0.125514380808498</v>
      </c>
    </row>
    <row r="71" spans="1:17" x14ac:dyDescent="0.25">
      <c r="A71" s="22" t="s">
        <v>75</v>
      </c>
      <c r="B71" s="106">
        <v>0.62561763555143213</v>
      </c>
      <c r="C71" s="106">
        <v>0.63673378545270887</v>
      </c>
      <c r="D71" s="106">
        <v>0.63505013360294926</v>
      </c>
      <c r="E71" s="106">
        <v>0.63638186463725666</v>
      </c>
      <c r="F71" s="106">
        <v>0.63974863340593668</v>
      </c>
      <c r="G71" s="106">
        <v>0.63762462986374802</v>
      </c>
      <c r="H71" s="106">
        <v>0.64129565218956042</v>
      </c>
      <c r="I71" s="106">
        <v>0.65075784274565784</v>
      </c>
      <c r="J71" s="106">
        <v>0.64807407135692019</v>
      </c>
      <c r="K71" s="106">
        <v>0.65019687440616425</v>
      </c>
      <c r="L71" s="106">
        <v>0.65367610509127227</v>
      </c>
      <c r="M71" s="106">
        <v>0.66032029034812945</v>
      </c>
      <c r="N71" s="106">
        <v>0.65994174901111635</v>
      </c>
      <c r="O71" s="106">
        <v>0.66257532308511413</v>
      </c>
      <c r="P71" s="106">
        <v>0.67732752018387932</v>
      </c>
      <c r="Q71" s="106">
        <v>0.68511431900810293</v>
      </c>
    </row>
    <row r="72" spans="1:17" x14ac:dyDescent="0.25">
      <c r="A72" s="22" t="s">
        <v>76</v>
      </c>
      <c r="B72" s="106">
        <v>0.44443500147113041</v>
      </c>
      <c r="C72" s="106">
        <v>0.4523577806364838</v>
      </c>
      <c r="D72" s="106">
        <v>0.45153171779876766</v>
      </c>
      <c r="E72" s="106">
        <v>0.45247858428470694</v>
      </c>
      <c r="F72" s="106">
        <v>0.45487240183898153</v>
      </c>
      <c r="G72" s="106">
        <v>0.45336843343171912</v>
      </c>
      <c r="H72" s="106">
        <v>0.45597809387979826</v>
      </c>
      <c r="I72" s="106">
        <v>0.46270439838147848</v>
      </c>
      <c r="J72" s="106">
        <v>0.4607971451556635</v>
      </c>
      <c r="K72" s="106">
        <v>0.46230520925395174</v>
      </c>
      <c r="L72" s="106">
        <v>0.46477867970982334</v>
      </c>
      <c r="M72" s="106">
        <v>0.46923119316990114</v>
      </c>
      <c r="N72" s="106">
        <v>0.46894784584532495</v>
      </c>
      <c r="O72" s="106">
        <v>0.47085889267943698</v>
      </c>
      <c r="P72" s="106">
        <v>0.48152339037248071</v>
      </c>
      <c r="Q72" s="106">
        <v>0.4871461444576945</v>
      </c>
    </row>
    <row r="73" spans="1:17" x14ac:dyDescent="0.25">
      <c r="A73" s="24" t="s">
        <v>77</v>
      </c>
      <c r="B73" s="107">
        <v>0.74167272136153362</v>
      </c>
      <c r="C73" s="107">
        <v>0.75680742596891692</v>
      </c>
      <c r="D73" s="107">
        <v>0.75646793292714887</v>
      </c>
      <c r="E73" s="107">
        <v>0.7542485925559671</v>
      </c>
      <c r="F73" s="107">
        <v>0.7427935758169445</v>
      </c>
      <c r="G73" s="107">
        <v>0.73424212884828144</v>
      </c>
      <c r="H73" s="107">
        <v>0.75384481017905336</v>
      </c>
      <c r="I73" s="107">
        <v>0.76222157479177921</v>
      </c>
      <c r="J73" s="107">
        <v>0.75741946647806291</v>
      </c>
      <c r="K73" s="107">
        <v>0.76500054232388881</v>
      </c>
      <c r="L73" s="107">
        <v>0.75379404647844939</v>
      </c>
      <c r="M73" s="107">
        <v>0.75695372258059612</v>
      </c>
      <c r="N73" s="107">
        <v>0.75417586194863617</v>
      </c>
      <c r="O73" s="107">
        <v>0.75635072129970404</v>
      </c>
      <c r="P73" s="107">
        <v>0.77426232666241401</v>
      </c>
      <c r="Q73" s="107">
        <v>0.78142178650927741</v>
      </c>
    </row>
    <row r="74" spans="1:17" x14ac:dyDescent="0.25">
      <c r="A74" s="45" t="s">
        <v>267</v>
      </c>
      <c r="B74" s="116">
        <v>0.3569353467692552</v>
      </c>
      <c r="C74" s="116">
        <v>0.36567189721987747</v>
      </c>
      <c r="D74" s="116">
        <v>0.36443930269451558</v>
      </c>
      <c r="E74" s="116">
        <v>0.366252068959524</v>
      </c>
      <c r="F74" s="116">
        <v>0.36991071288333677</v>
      </c>
      <c r="G74" s="116">
        <v>0.3659270557926097</v>
      </c>
      <c r="H74" s="116">
        <v>0.36587976112315301</v>
      </c>
      <c r="I74" s="116">
        <v>0.37736509251515948</v>
      </c>
      <c r="J74" s="116">
        <v>0.37515765357545094</v>
      </c>
      <c r="K74" s="116">
        <v>0.37497848145365292</v>
      </c>
      <c r="L74" s="116">
        <v>0.37651429036264222</v>
      </c>
      <c r="M74" s="116">
        <v>0.37909271302460629</v>
      </c>
      <c r="N74" s="116">
        <v>0.38008587668832666</v>
      </c>
      <c r="O74" s="116">
        <v>0.38058278788492783</v>
      </c>
      <c r="P74" s="116">
        <v>0.38760320397151066</v>
      </c>
      <c r="Q74" s="116">
        <v>0.39132945186701468</v>
      </c>
    </row>
    <row r="75" spans="1:17" x14ac:dyDescent="0.25">
      <c r="A75" s="45" t="s">
        <v>268</v>
      </c>
      <c r="B75" s="116">
        <v>0.43763394685315948</v>
      </c>
      <c r="C75" s="116">
        <v>0.43871023708954948</v>
      </c>
      <c r="D75" s="116">
        <v>0.43908404323603006</v>
      </c>
      <c r="E75" s="116">
        <v>0.43698462585082143</v>
      </c>
      <c r="F75" s="116">
        <v>0.43790749399560752</v>
      </c>
      <c r="G75" s="116">
        <v>0.44327214389566444</v>
      </c>
      <c r="H75" s="116">
        <v>0.44777633629876906</v>
      </c>
      <c r="I75" s="116">
        <v>0.44856283085787818</v>
      </c>
      <c r="J75" s="116">
        <v>0.45043238512253414</v>
      </c>
      <c r="K75" s="116">
        <v>0.44897923855554617</v>
      </c>
      <c r="L75" s="116">
        <v>0.4501539927856219</v>
      </c>
      <c r="M75" s="116">
        <v>0.45264411651789099</v>
      </c>
      <c r="N75" s="116">
        <v>0.45062796113389358</v>
      </c>
      <c r="O75" s="116">
        <v>0.45128280177687602</v>
      </c>
      <c r="P75" s="116">
        <v>0.4502836294147376</v>
      </c>
      <c r="Q75" s="116">
        <v>0.46489268135191553</v>
      </c>
    </row>
    <row r="76" spans="1:17" x14ac:dyDescent="0.25">
      <c r="A76" s="45" t="s">
        <v>269</v>
      </c>
      <c r="B76" s="116">
        <v>0.26798641379109289</v>
      </c>
      <c r="C76" s="116">
        <v>0.27468979815313599</v>
      </c>
      <c r="D76" s="116">
        <v>0.27165404016929046</v>
      </c>
      <c r="E76" s="116">
        <v>0.27119206470791096</v>
      </c>
      <c r="F76" s="116">
        <v>0.27793569561305181</v>
      </c>
      <c r="G76" s="116">
        <v>0.27965552846864583</v>
      </c>
      <c r="H76" s="116">
        <v>0.28349658267823263</v>
      </c>
      <c r="I76" s="116">
        <v>0.28781915994371277</v>
      </c>
      <c r="J76" s="116">
        <v>0.29210918712293499</v>
      </c>
      <c r="K76" s="116">
        <v>0.28529239592165179</v>
      </c>
      <c r="L76" s="116">
        <v>0.29530635597102367</v>
      </c>
      <c r="M76" s="116">
        <v>0.30078425716886364</v>
      </c>
      <c r="N76" s="116">
        <v>0.30051222127869248</v>
      </c>
      <c r="O76" s="116">
        <v>0.3020024940673483</v>
      </c>
      <c r="P76" s="116">
        <v>0.30227511255557793</v>
      </c>
      <c r="Q76" s="116">
        <v>0.30442748965176436</v>
      </c>
    </row>
    <row r="77" spans="1:17" x14ac:dyDescent="0.25">
      <c r="A77" s="57" t="s">
        <v>274</v>
      </c>
      <c r="B77" s="108">
        <v>0.51057293799535264</v>
      </c>
      <c r="C77" s="108">
        <v>0.51182860993780754</v>
      </c>
      <c r="D77" s="108">
        <v>0.51226471710870192</v>
      </c>
      <c r="E77" s="108">
        <v>0.50981539682595833</v>
      </c>
      <c r="F77" s="108">
        <v>0.51089207632820877</v>
      </c>
      <c r="G77" s="108">
        <v>0.51715083454494204</v>
      </c>
      <c r="H77" s="108">
        <v>0.52240572568189725</v>
      </c>
      <c r="I77" s="108">
        <v>0.52332330266752447</v>
      </c>
      <c r="J77" s="108">
        <v>0.52550444930962326</v>
      </c>
      <c r="K77" s="108">
        <v>0.52380911164813715</v>
      </c>
      <c r="L77" s="108">
        <v>0.52517965824989254</v>
      </c>
      <c r="M77" s="108">
        <v>0.52808480260420632</v>
      </c>
      <c r="N77" s="108">
        <v>0.52573262132287579</v>
      </c>
      <c r="O77" s="108">
        <v>0.52649660207302207</v>
      </c>
      <c r="P77" s="108">
        <v>0.52533090098386037</v>
      </c>
      <c r="Q77" s="108">
        <v>0.54237479491056806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D33E-B23E-42B5-8C13-565EF9C2847E}">
  <sheetPr>
    <pageSetUpPr fitToPage="1"/>
  </sheetPr>
  <dimension ref="A1:R106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8" ht="12.75" x14ac:dyDescent="0.25">
      <c r="A1" s="11" t="s">
        <v>275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8" ht="12.75" x14ac:dyDescent="0.25">
      <c r="A3" s="14" t="s">
        <v>204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8" ht="12.75" x14ac:dyDescent="0.25">
      <c r="A5" s="18" t="s">
        <v>47</v>
      </c>
      <c r="B5" s="19">
        <v>10715.051277989924</v>
      </c>
      <c r="C5" s="19">
        <v>10904.156485073374</v>
      </c>
      <c r="D5" s="19">
        <v>10867.971129743182</v>
      </c>
      <c r="E5" s="19">
        <v>9891.3605348258661</v>
      </c>
      <c r="F5" s="19">
        <v>10008.513808423595</v>
      </c>
      <c r="G5" s="19">
        <v>10347.353655919767</v>
      </c>
      <c r="H5" s="19">
        <v>9918.5365591592672</v>
      </c>
      <c r="I5" s="19">
        <v>10053.247749326492</v>
      </c>
      <c r="J5" s="19">
        <v>9665.7387721127634</v>
      </c>
      <c r="K5" s="19">
        <v>8549.7944548562973</v>
      </c>
      <c r="L5" s="19">
        <v>9378.7900283978906</v>
      </c>
      <c r="M5" s="19">
        <v>8634.9652581295104</v>
      </c>
      <c r="N5" s="19">
        <v>8523.9998633018367</v>
      </c>
      <c r="O5" s="19">
        <v>8492.7218756125985</v>
      </c>
      <c r="P5" s="19">
        <v>8364.1084880183789</v>
      </c>
      <c r="Q5" s="19">
        <v>8647.3878508134676</v>
      </c>
    </row>
    <row r="6" spans="1:18" x14ac:dyDescent="0.25">
      <c r="A6" s="20" t="s">
        <v>73</v>
      </c>
      <c r="B6" s="21">
        <v>368.81101312394111</v>
      </c>
      <c r="C6" s="21">
        <v>369.4485153305767</v>
      </c>
      <c r="D6" s="21">
        <v>371.91215244678648</v>
      </c>
      <c r="E6" s="21">
        <v>277.48547011190175</v>
      </c>
      <c r="F6" s="21">
        <v>283.98852122970402</v>
      </c>
      <c r="G6" s="21">
        <v>286.4961959266758</v>
      </c>
      <c r="H6" s="21">
        <v>291.76744935623657</v>
      </c>
      <c r="I6" s="21">
        <v>316.53001149951979</v>
      </c>
      <c r="J6" s="21">
        <v>287.06966176077566</v>
      </c>
      <c r="K6" s="21">
        <v>247.67026076648602</v>
      </c>
      <c r="L6" s="21">
        <v>269.58199737302982</v>
      </c>
      <c r="M6" s="21">
        <v>262.47964541541978</v>
      </c>
      <c r="N6" s="21">
        <v>267.19202210049099</v>
      </c>
      <c r="O6" s="21">
        <v>268.64165598762116</v>
      </c>
      <c r="P6" s="21">
        <v>267.41243272452652</v>
      </c>
      <c r="Q6" s="21">
        <v>274.153792314106</v>
      </c>
    </row>
    <row r="7" spans="1:18" x14ac:dyDescent="0.25">
      <c r="A7" s="22" t="s">
        <v>74</v>
      </c>
      <c r="B7" s="23">
        <v>60.662903728327613</v>
      </c>
      <c r="C7" s="23">
        <v>60.432539576837101</v>
      </c>
      <c r="D7" s="23">
        <v>60.721933878383922</v>
      </c>
      <c r="E7" s="23">
        <v>44.695177652560417</v>
      </c>
      <c r="F7" s="23">
        <v>45.904420199933398</v>
      </c>
      <c r="G7" s="23">
        <v>46.388934313533717</v>
      </c>
      <c r="H7" s="23">
        <v>47.491884551455662</v>
      </c>
      <c r="I7" s="23">
        <v>52.073487075475086</v>
      </c>
      <c r="J7" s="23">
        <v>46.534305740088811</v>
      </c>
      <c r="K7" s="23">
        <v>40.362494112510511</v>
      </c>
      <c r="L7" s="23">
        <v>43.875519535531708</v>
      </c>
      <c r="M7" s="23">
        <v>42.974931564492607</v>
      </c>
      <c r="N7" s="23">
        <v>43.8723848522935</v>
      </c>
      <c r="O7" s="23">
        <v>43.872692869682638</v>
      </c>
      <c r="P7" s="23">
        <v>43.72784215898951</v>
      </c>
      <c r="Q7" s="23">
        <v>44.69777777112138</v>
      </c>
    </row>
    <row r="8" spans="1:18" x14ac:dyDescent="0.25">
      <c r="A8" s="22" t="s">
        <v>75</v>
      </c>
      <c r="B8" s="23">
        <v>762.83413316630151</v>
      </c>
      <c r="C8" s="23">
        <v>755.14863376291214</v>
      </c>
      <c r="D8" s="23">
        <v>758.61448516485996</v>
      </c>
      <c r="E8" s="23">
        <v>587.22267614222562</v>
      </c>
      <c r="F8" s="23">
        <v>607.4772196954234</v>
      </c>
      <c r="G8" s="23">
        <v>611.14100407081219</v>
      </c>
      <c r="H8" s="23">
        <v>616.62333968644941</v>
      </c>
      <c r="I8" s="23">
        <v>672.64620975592641</v>
      </c>
      <c r="J8" s="23">
        <v>616.83609398269516</v>
      </c>
      <c r="K8" s="23">
        <v>531.37861853481729</v>
      </c>
      <c r="L8" s="23">
        <v>584.04094814512689</v>
      </c>
      <c r="M8" s="23">
        <v>574.27963803738908</v>
      </c>
      <c r="N8" s="23">
        <v>574.3828604121918</v>
      </c>
      <c r="O8" s="23">
        <v>581.40628322413261</v>
      </c>
      <c r="P8" s="23">
        <v>580.96797621776739</v>
      </c>
      <c r="Q8" s="23">
        <v>601.1158815457843</v>
      </c>
    </row>
    <row r="9" spans="1:18" x14ac:dyDescent="0.25">
      <c r="A9" s="22" t="s">
        <v>76</v>
      </c>
      <c r="B9" s="23">
        <v>219.66712207553988</v>
      </c>
      <c r="C9" s="23">
        <v>217.24280628536394</v>
      </c>
      <c r="D9" s="23">
        <v>220.20737033663417</v>
      </c>
      <c r="E9" s="23">
        <v>182.53856094679008</v>
      </c>
      <c r="F9" s="23">
        <v>188.65948570040089</v>
      </c>
      <c r="G9" s="23">
        <v>191.0920538715915</v>
      </c>
      <c r="H9" s="23">
        <v>190.67835264993329</v>
      </c>
      <c r="I9" s="23">
        <v>201.32247657614403</v>
      </c>
      <c r="J9" s="23">
        <v>197.43605941342079</v>
      </c>
      <c r="K9" s="23">
        <v>175.51907278988122</v>
      </c>
      <c r="L9" s="23">
        <v>186.26092606501254</v>
      </c>
      <c r="M9" s="23">
        <v>191.21080845899206</v>
      </c>
      <c r="N9" s="23">
        <v>197.71389129896193</v>
      </c>
      <c r="O9" s="23">
        <v>204.20021260689666</v>
      </c>
      <c r="P9" s="23">
        <v>202.81430447588164</v>
      </c>
      <c r="Q9" s="23">
        <v>204.06412922603812</v>
      </c>
    </row>
    <row r="10" spans="1:18" x14ac:dyDescent="0.25">
      <c r="A10" s="24" t="s">
        <v>77</v>
      </c>
      <c r="B10" s="25">
        <v>633.44643764027649</v>
      </c>
      <c r="C10" s="25">
        <v>635.61439260787336</v>
      </c>
      <c r="D10" s="25">
        <v>646.75785632607835</v>
      </c>
      <c r="E10" s="25">
        <v>486.10965014542717</v>
      </c>
      <c r="F10" s="25">
        <v>494.12100275059629</v>
      </c>
      <c r="G10" s="25">
        <v>498.31232291613139</v>
      </c>
      <c r="H10" s="25">
        <v>508.14926761507962</v>
      </c>
      <c r="I10" s="25">
        <v>538.70275155276931</v>
      </c>
      <c r="J10" s="25">
        <v>494.26000509957203</v>
      </c>
      <c r="K10" s="25">
        <v>429.53106896998253</v>
      </c>
      <c r="L10" s="25">
        <v>462.34629382288614</v>
      </c>
      <c r="M10" s="25">
        <v>451.11014615535316</v>
      </c>
      <c r="N10" s="25">
        <v>463.54641398403515</v>
      </c>
      <c r="O10" s="25">
        <v>468.13815736431036</v>
      </c>
      <c r="P10" s="25">
        <v>427.77828633522819</v>
      </c>
      <c r="Q10" s="25">
        <v>434.33903351466103</v>
      </c>
    </row>
    <row r="11" spans="1:18" x14ac:dyDescent="0.25">
      <c r="A11" s="26" t="s">
        <v>78</v>
      </c>
      <c r="B11" s="27">
        <v>104.43151839844515</v>
      </c>
      <c r="C11" s="27">
        <v>104.79819238706322</v>
      </c>
      <c r="D11" s="27">
        <v>106.2581950522292</v>
      </c>
      <c r="E11" s="27">
        <v>79.915321535633851</v>
      </c>
      <c r="F11" s="27">
        <v>80.925656675498473</v>
      </c>
      <c r="G11" s="27">
        <v>82.718017474921851</v>
      </c>
      <c r="H11" s="27">
        <v>84.394413020823876</v>
      </c>
      <c r="I11" s="27">
        <v>89.485097141448819</v>
      </c>
      <c r="J11" s="27">
        <v>82.250647653135019</v>
      </c>
      <c r="K11" s="27">
        <v>71.172866873023182</v>
      </c>
      <c r="L11" s="27">
        <v>74.717687629989769</v>
      </c>
      <c r="M11" s="27">
        <v>73.457776297690216</v>
      </c>
      <c r="N11" s="27">
        <v>75.176055224763559</v>
      </c>
      <c r="O11" s="27">
        <v>75.672419338607881</v>
      </c>
      <c r="P11" s="27">
        <v>69.357803699451665</v>
      </c>
      <c r="Q11" s="27">
        <v>70.937428023530757</v>
      </c>
      <c r="R11" s="13" t="s">
        <v>41</v>
      </c>
    </row>
    <row r="12" spans="1:18" x14ac:dyDescent="0.25">
      <c r="A12" s="26" t="s">
        <v>79</v>
      </c>
      <c r="B12" s="27">
        <v>198.11915405478803</v>
      </c>
      <c r="C12" s="27">
        <v>206.82088966768703</v>
      </c>
      <c r="D12" s="27">
        <v>210.5866476569328</v>
      </c>
      <c r="E12" s="27">
        <v>162.83618282394733</v>
      </c>
      <c r="F12" s="27">
        <v>165.53682949195655</v>
      </c>
      <c r="G12" s="27">
        <v>168.83437479152957</v>
      </c>
      <c r="H12" s="27">
        <v>170.14230503512456</v>
      </c>
      <c r="I12" s="27">
        <v>178.07087098283316</v>
      </c>
      <c r="J12" s="27">
        <v>168.94695626337744</v>
      </c>
      <c r="K12" s="27">
        <v>148.00935780879144</v>
      </c>
      <c r="L12" s="27">
        <v>153.82826511218929</v>
      </c>
      <c r="M12" s="27">
        <v>158.52905778196589</v>
      </c>
      <c r="N12" s="27">
        <v>166.91115738784498</v>
      </c>
      <c r="O12" s="27">
        <v>169.68237582418502</v>
      </c>
      <c r="P12" s="27">
        <v>157.64570784978804</v>
      </c>
      <c r="Q12" s="27">
        <v>157.15112454991754</v>
      </c>
      <c r="R12" s="13" t="s">
        <v>41</v>
      </c>
    </row>
    <row r="13" spans="1:18" x14ac:dyDescent="0.25">
      <c r="A13" s="26" t="s">
        <v>80</v>
      </c>
      <c r="B13" s="27">
        <v>6.0077635846485268E-2</v>
      </c>
      <c r="C13" s="27">
        <v>0.47452260955592995</v>
      </c>
      <c r="D13" s="27">
        <v>0.28926970409233949</v>
      </c>
      <c r="E13" s="27">
        <v>0.71488757648385426</v>
      </c>
      <c r="F13" s="27">
        <v>0.58031337035792563</v>
      </c>
      <c r="G13" s="27">
        <v>0.75666580087429192</v>
      </c>
      <c r="H13" s="27">
        <v>0.86900445617492683</v>
      </c>
      <c r="I13" s="27">
        <v>0.32358459958430363</v>
      </c>
      <c r="J13" s="27">
        <v>0.2435337447424035</v>
      </c>
      <c r="K13" s="27">
        <v>0.1392295327430553</v>
      </c>
      <c r="L13" s="27">
        <v>8.5260803422022118</v>
      </c>
      <c r="M13" s="27">
        <v>8.8683774881778028</v>
      </c>
      <c r="N13" s="27">
        <v>9.1264228472805549</v>
      </c>
      <c r="O13" s="27">
        <v>10.147572794487361</v>
      </c>
      <c r="P13" s="27">
        <v>10.221442347607328</v>
      </c>
      <c r="Q13" s="27">
        <v>10.760116773360448</v>
      </c>
      <c r="R13" s="13" t="s">
        <v>41</v>
      </c>
    </row>
    <row r="14" spans="1:18" x14ac:dyDescent="0.25">
      <c r="A14" s="26" t="s">
        <v>81</v>
      </c>
      <c r="B14" s="27">
        <v>330.835687551197</v>
      </c>
      <c r="C14" s="27">
        <v>323.52078794356709</v>
      </c>
      <c r="D14" s="27">
        <v>329.6237439128239</v>
      </c>
      <c r="E14" s="27">
        <v>242.64325820936213</v>
      </c>
      <c r="F14" s="27">
        <v>247.07820321278325</v>
      </c>
      <c r="G14" s="27">
        <v>246.00326484880566</v>
      </c>
      <c r="H14" s="27">
        <v>252.74354510295629</v>
      </c>
      <c r="I14" s="27">
        <v>270.82319882890295</v>
      </c>
      <c r="J14" s="27">
        <v>242.81886743831708</v>
      </c>
      <c r="K14" s="27">
        <v>210.20961475542489</v>
      </c>
      <c r="L14" s="27">
        <v>225.27426073850498</v>
      </c>
      <c r="M14" s="27">
        <v>210.25493458751913</v>
      </c>
      <c r="N14" s="27">
        <v>212.33277852414602</v>
      </c>
      <c r="O14" s="27">
        <v>212.63578940703019</v>
      </c>
      <c r="P14" s="27">
        <v>190.55333243838112</v>
      </c>
      <c r="Q14" s="27">
        <v>195.49036416785236</v>
      </c>
    </row>
    <row r="15" spans="1:18" x14ac:dyDescent="0.25">
      <c r="A15" s="28" t="s">
        <v>276</v>
      </c>
      <c r="B15" s="29">
        <v>2933.6232465962862</v>
      </c>
      <c r="C15" s="29">
        <v>2857.4750807527566</v>
      </c>
      <c r="D15" s="29">
        <v>2768.9049963308216</v>
      </c>
      <c r="E15" s="29">
        <v>2546.0493276516818</v>
      </c>
      <c r="F15" s="29">
        <v>2375.5409950231665</v>
      </c>
      <c r="G15" s="29">
        <v>2411.4935382939157</v>
      </c>
      <c r="H15" s="29">
        <v>2290.1059734707806</v>
      </c>
      <c r="I15" s="29">
        <v>2102.3018679823494</v>
      </c>
      <c r="J15" s="29">
        <v>2252.5582017092065</v>
      </c>
      <c r="K15" s="29">
        <v>1862.6634577479447</v>
      </c>
      <c r="L15" s="29">
        <v>2391.607204443922</v>
      </c>
      <c r="M15" s="29">
        <v>1684.9521098271746</v>
      </c>
      <c r="N15" s="29">
        <v>1588.1120729335812</v>
      </c>
      <c r="O15" s="29">
        <v>1493.334696570123</v>
      </c>
      <c r="P15" s="29">
        <v>1476.7446783848086</v>
      </c>
      <c r="Q15" s="29">
        <v>1500.6793320309448</v>
      </c>
      <c r="R15" s="13" t="s">
        <v>42</v>
      </c>
    </row>
    <row r="16" spans="1:18" x14ac:dyDescent="0.25">
      <c r="A16" s="61" t="s">
        <v>83</v>
      </c>
      <c r="B16" s="36">
        <v>333.48874059006374</v>
      </c>
      <c r="C16" s="36">
        <v>174.64166693345004</v>
      </c>
      <c r="D16" s="36">
        <v>88.279571232717515</v>
      </c>
      <c r="E16" s="36">
        <v>74.391082134846528</v>
      </c>
      <c r="F16" s="36">
        <v>70.672128272284056</v>
      </c>
      <c r="G16" s="36">
        <v>68.141101548188047</v>
      </c>
      <c r="H16" s="36">
        <v>78.93834802262721</v>
      </c>
      <c r="I16" s="36">
        <v>79.643833497031238</v>
      </c>
      <c r="J16" s="36">
        <v>53.391643821919146</v>
      </c>
      <c r="K16" s="36">
        <v>21.869462051520895</v>
      </c>
      <c r="L16" s="36">
        <v>22.277581779838918</v>
      </c>
      <c r="M16" s="36">
        <v>13.835111899382499</v>
      </c>
      <c r="N16" s="36">
        <v>11.783782711476082</v>
      </c>
      <c r="O16" s="36">
        <v>12.094863221545223</v>
      </c>
      <c r="P16" s="36">
        <v>9.6719255744072576</v>
      </c>
      <c r="Q16" s="36">
        <v>8.3559466259304571</v>
      </c>
    </row>
    <row r="17" spans="1:17" x14ac:dyDescent="0.25">
      <c r="A17" s="61" t="s">
        <v>95</v>
      </c>
      <c r="B17" s="36">
        <v>18.478693843663606</v>
      </c>
      <c r="C17" s="36">
        <v>18.75594718299034</v>
      </c>
      <c r="D17" s="36">
        <v>16.443645082590486</v>
      </c>
      <c r="E17" s="36">
        <v>25.872516170618141</v>
      </c>
      <c r="F17" s="36">
        <v>17.451653528050066</v>
      </c>
      <c r="G17" s="36">
        <v>22.257828601670059</v>
      </c>
      <c r="H17" s="36">
        <v>29.05544020725344</v>
      </c>
      <c r="I17" s="36">
        <v>26.360874384908826</v>
      </c>
      <c r="J17" s="36">
        <v>9.9099311370169971</v>
      </c>
      <c r="K17" s="36">
        <v>18.518288490999502</v>
      </c>
      <c r="L17" s="36">
        <v>21.501933844878845</v>
      </c>
      <c r="M17" s="36">
        <v>22.093588877524908</v>
      </c>
      <c r="N17" s="36">
        <v>14.780621844103118</v>
      </c>
      <c r="O17" s="36">
        <v>9.5956157334582652</v>
      </c>
      <c r="P17" s="36">
        <v>25.625524642403757</v>
      </c>
      <c r="Q17" s="36">
        <v>34.861638881777871</v>
      </c>
    </row>
    <row r="18" spans="1:17" x14ac:dyDescent="0.25">
      <c r="A18" s="61" t="s">
        <v>90</v>
      </c>
      <c r="B18" s="36">
        <v>2.7607450722122276E-14</v>
      </c>
      <c r="C18" s="36">
        <v>0</v>
      </c>
      <c r="D18" s="36">
        <v>5.7526879107532756E-14</v>
      </c>
      <c r="E18" s="36">
        <v>0</v>
      </c>
      <c r="F18" s="36">
        <v>7.6326333988017785</v>
      </c>
      <c r="G18" s="36">
        <v>0</v>
      </c>
      <c r="H18" s="36">
        <v>2.3868613700371463E-15</v>
      </c>
      <c r="I18" s="36">
        <v>1.4394144325398264E-14</v>
      </c>
      <c r="J18" s="36">
        <v>1.9424028704006651E-14</v>
      </c>
      <c r="K18" s="36">
        <v>0.5762120884282268</v>
      </c>
      <c r="L18" s="36">
        <v>0.38306791639993659</v>
      </c>
      <c r="M18" s="36">
        <v>0.38307933148132778</v>
      </c>
      <c r="N18" s="36">
        <v>0.38306791639989252</v>
      </c>
      <c r="O18" s="36">
        <v>0.39869649862696377</v>
      </c>
      <c r="P18" s="36">
        <v>1.1161515585888495</v>
      </c>
      <c r="Q18" s="36">
        <v>1.0941728287294419</v>
      </c>
    </row>
    <row r="19" spans="1:17" x14ac:dyDescent="0.25">
      <c r="A19" s="61" t="s">
        <v>78</v>
      </c>
      <c r="B19" s="36">
        <v>203.69585155926455</v>
      </c>
      <c r="C19" s="36">
        <v>175.21239624960779</v>
      </c>
      <c r="D19" s="36">
        <v>163.77323209915991</v>
      </c>
      <c r="E19" s="36">
        <v>255.84558073005138</v>
      </c>
      <c r="F19" s="36">
        <v>145.70594059318088</v>
      </c>
      <c r="G19" s="36">
        <v>183.1355448700503</v>
      </c>
      <c r="H19" s="36">
        <v>155.79855457590929</v>
      </c>
      <c r="I19" s="36">
        <v>201.08985807229101</v>
      </c>
      <c r="J19" s="36">
        <v>160.02650708497225</v>
      </c>
      <c r="K19" s="36">
        <v>62.880073216342034</v>
      </c>
      <c r="L19" s="36">
        <v>105.31819474637442</v>
      </c>
      <c r="M19" s="36">
        <v>50.008285296892005</v>
      </c>
      <c r="N19" s="36">
        <v>72.119566623550256</v>
      </c>
      <c r="O19" s="36">
        <v>47.266948621779335</v>
      </c>
      <c r="P19" s="36">
        <v>35.754297976181199</v>
      </c>
      <c r="Q19" s="36">
        <v>32.133329827473126</v>
      </c>
    </row>
    <row r="20" spans="1:17" x14ac:dyDescent="0.25">
      <c r="A20" s="61" t="s">
        <v>84</v>
      </c>
      <c r="B20" s="36">
        <v>158.28172020643473</v>
      </c>
      <c r="C20" s="36">
        <v>272.60206130687919</v>
      </c>
      <c r="D20" s="36">
        <v>246.74042429861794</v>
      </c>
      <c r="E20" s="36">
        <v>305.46774355166258</v>
      </c>
      <c r="F20" s="36">
        <v>173.9418290544065</v>
      </c>
      <c r="G20" s="36">
        <v>68.413322250020855</v>
      </c>
      <c r="H20" s="36">
        <v>93.084968991237218</v>
      </c>
      <c r="I20" s="36">
        <v>158.25109675346673</v>
      </c>
      <c r="J20" s="36">
        <v>133.57555204756068</v>
      </c>
      <c r="K20" s="36">
        <v>86.351719640097727</v>
      </c>
      <c r="L20" s="36">
        <v>71.884339317471955</v>
      </c>
      <c r="M20" s="36">
        <v>42.529930054343012</v>
      </c>
      <c r="N20" s="36">
        <v>38.159505702481248</v>
      </c>
      <c r="O20" s="36">
        <v>20.868908023332683</v>
      </c>
      <c r="P20" s="36">
        <v>10.138047039171751</v>
      </c>
      <c r="Q20" s="36">
        <v>8.5835880631286319</v>
      </c>
    </row>
    <row r="21" spans="1:17" x14ac:dyDescent="0.25">
      <c r="A21" s="61" t="s">
        <v>96</v>
      </c>
      <c r="B21" s="36">
        <v>483.31083803812044</v>
      </c>
      <c r="C21" s="36">
        <v>458.97586892288371</v>
      </c>
      <c r="D21" s="36">
        <v>362.86905442518531</v>
      </c>
      <c r="E21" s="36">
        <v>324.01781252506407</v>
      </c>
      <c r="F21" s="36">
        <v>360.62218522204591</v>
      </c>
      <c r="G21" s="36">
        <v>328.82560634291269</v>
      </c>
      <c r="H21" s="36">
        <v>389.25689641975237</v>
      </c>
      <c r="I21" s="36">
        <v>355.00066199417523</v>
      </c>
      <c r="J21" s="36">
        <v>469.70491412301885</v>
      </c>
      <c r="K21" s="36">
        <v>458.37115401060055</v>
      </c>
      <c r="L21" s="36">
        <v>460.34771099046532</v>
      </c>
      <c r="M21" s="36">
        <v>449.19678080376258</v>
      </c>
      <c r="N21" s="36">
        <v>447.63784116223189</v>
      </c>
      <c r="O21" s="36">
        <v>381.94072347781406</v>
      </c>
      <c r="P21" s="36">
        <v>370.45097462526718</v>
      </c>
      <c r="Q21" s="36">
        <v>356.08997239315386</v>
      </c>
    </row>
    <row r="22" spans="1:17" x14ac:dyDescent="0.25">
      <c r="A22" s="61" t="s">
        <v>79</v>
      </c>
      <c r="B22" s="36">
        <v>713.72823439099886</v>
      </c>
      <c r="C22" s="36">
        <v>761.29432562559657</v>
      </c>
      <c r="D22" s="36">
        <v>809.35927166817987</v>
      </c>
      <c r="E22" s="36">
        <v>541.04526009595315</v>
      </c>
      <c r="F22" s="36">
        <v>349.47417386350395</v>
      </c>
      <c r="G22" s="36">
        <v>532.01589958999728</v>
      </c>
      <c r="H22" s="36">
        <v>264.06334867658597</v>
      </c>
      <c r="I22" s="36">
        <v>478.63881686223942</v>
      </c>
      <c r="J22" s="36">
        <v>461.33918366096418</v>
      </c>
      <c r="K22" s="36">
        <v>360.1015324773943</v>
      </c>
      <c r="L22" s="36">
        <v>643.57442409294902</v>
      </c>
      <c r="M22" s="36">
        <v>341.53997093836762</v>
      </c>
      <c r="N22" s="36">
        <v>245.2466868411357</v>
      </c>
      <c r="O22" s="36">
        <v>293.71121631711304</v>
      </c>
      <c r="P22" s="36">
        <v>263.20859952279409</v>
      </c>
      <c r="Q22" s="36">
        <v>205.44383673497427</v>
      </c>
    </row>
    <row r="23" spans="1:17" x14ac:dyDescent="0.25">
      <c r="A23" s="61" t="s">
        <v>85</v>
      </c>
      <c r="B23" s="36">
        <v>27.230240062412815</v>
      </c>
      <c r="C23" s="36">
        <v>29.143035970389139</v>
      </c>
      <c r="D23" s="36">
        <v>18.339990436376223</v>
      </c>
      <c r="E23" s="36">
        <v>12.520427569899857</v>
      </c>
      <c r="F23" s="36">
        <v>16.735761271912207</v>
      </c>
      <c r="G23" s="36">
        <v>16.883228900573378</v>
      </c>
      <c r="H23" s="36">
        <v>13.851233939345185</v>
      </c>
      <c r="I23" s="36">
        <v>13.145146231379343</v>
      </c>
      <c r="J23" s="36">
        <v>9.206489927707068</v>
      </c>
      <c r="K23" s="36">
        <v>5.7977556912985158</v>
      </c>
      <c r="L23" s="36">
        <v>6.2666173434718493</v>
      </c>
      <c r="M23" s="36">
        <v>5.8919490493169118</v>
      </c>
      <c r="N23" s="36">
        <v>6.341115359946258</v>
      </c>
      <c r="O23" s="36">
        <v>6.2676205836477505</v>
      </c>
      <c r="P23" s="36">
        <v>5.3831486167065981</v>
      </c>
      <c r="Q23" s="36">
        <v>1.5623475785267111</v>
      </c>
    </row>
    <row r="24" spans="1:17" x14ac:dyDescent="0.25">
      <c r="A24" s="61" t="s">
        <v>97</v>
      </c>
      <c r="B24" s="36">
        <v>289.28639736818764</v>
      </c>
      <c r="C24" s="36">
        <v>255.7184337248479</v>
      </c>
      <c r="D24" s="36">
        <v>262.86308144938505</v>
      </c>
      <c r="E24" s="36">
        <v>225.76941537430187</v>
      </c>
      <c r="F24" s="36">
        <v>224.05110679850978</v>
      </c>
      <c r="G24" s="36">
        <v>226.37102088390722</v>
      </c>
      <c r="H24" s="36">
        <v>228.74977277516868</v>
      </c>
      <c r="I24" s="36">
        <v>255.25156617433768</v>
      </c>
      <c r="J24" s="36">
        <v>282.23333245200331</v>
      </c>
      <c r="K24" s="36">
        <v>254.59288838229577</v>
      </c>
      <c r="L24" s="36">
        <v>239.74643408418132</v>
      </c>
      <c r="M24" s="36">
        <v>249.14908198946353</v>
      </c>
      <c r="N24" s="36">
        <v>240.60118971495797</v>
      </c>
      <c r="O24" s="36">
        <v>257.8834530933533</v>
      </c>
      <c r="P24" s="36">
        <v>298.23972559741412</v>
      </c>
      <c r="Q24" s="36">
        <v>374.49521752764701</v>
      </c>
    </row>
    <row r="25" spans="1:17" x14ac:dyDescent="0.25">
      <c r="A25" s="61" t="s">
        <v>98</v>
      </c>
      <c r="B25" s="36">
        <v>706.12253053713994</v>
      </c>
      <c r="C25" s="36">
        <v>711.13134483611111</v>
      </c>
      <c r="D25" s="36">
        <v>800.23672563860907</v>
      </c>
      <c r="E25" s="36">
        <v>781.11948949928433</v>
      </c>
      <c r="F25" s="36">
        <v>1009.2535830204716</v>
      </c>
      <c r="G25" s="36">
        <v>965.44998530659518</v>
      </c>
      <c r="H25" s="36">
        <v>1037.3074098629015</v>
      </c>
      <c r="I25" s="36">
        <v>534.92001401252037</v>
      </c>
      <c r="J25" s="36">
        <v>673.17064745404355</v>
      </c>
      <c r="K25" s="36">
        <v>593.60437169896727</v>
      </c>
      <c r="L25" s="36">
        <v>820.30690032789016</v>
      </c>
      <c r="M25" s="36">
        <v>510.32433158663991</v>
      </c>
      <c r="N25" s="36">
        <v>511.05869505729873</v>
      </c>
      <c r="O25" s="36">
        <v>463.30665099945259</v>
      </c>
      <c r="P25" s="36">
        <v>457.15628323187366</v>
      </c>
      <c r="Q25" s="36">
        <v>478.05928156960363</v>
      </c>
    </row>
    <row r="26" spans="1:17" x14ac:dyDescent="0.25">
      <c r="A26" s="28" t="s">
        <v>277</v>
      </c>
      <c r="B26" s="29">
        <v>1985.1912046592479</v>
      </c>
      <c r="C26" s="29">
        <v>2058.3359150472161</v>
      </c>
      <c r="D26" s="29">
        <v>2009.2383004289445</v>
      </c>
      <c r="E26" s="29">
        <v>1804.3170424644136</v>
      </c>
      <c r="F26" s="29">
        <v>1881.3562514430619</v>
      </c>
      <c r="G26" s="29">
        <v>1891.5748764004211</v>
      </c>
      <c r="H26" s="29">
        <v>1747.2886701132134</v>
      </c>
      <c r="I26" s="29">
        <v>1863.292068391954</v>
      </c>
      <c r="J26" s="29">
        <v>1913.1189938835932</v>
      </c>
      <c r="K26" s="29">
        <v>1706.376326676394</v>
      </c>
      <c r="L26" s="29">
        <v>1806.5861640051983</v>
      </c>
      <c r="M26" s="29">
        <v>1727.6111669233289</v>
      </c>
      <c r="N26" s="29">
        <v>1755.6453569737082</v>
      </c>
      <c r="O26" s="29">
        <v>1697.7962519942994</v>
      </c>
      <c r="P26" s="29">
        <v>1717.7893555807332</v>
      </c>
      <c r="Q26" s="29">
        <v>1658.0012590413251</v>
      </c>
    </row>
    <row r="27" spans="1:17" x14ac:dyDescent="0.25">
      <c r="A27" s="32" t="s">
        <v>278</v>
      </c>
      <c r="B27" s="33">
        <v>1791.7856202675998</v>
      </c>
      <c r="C27" s="33">
        <v>1861.1807876698722</v>
      </c>
      <c r="D27" s="33">
        <v>1820.8870461620322</v>
      </c>
      <c r="E27" s="33">
        <v>1625.1648189317866</v>
      </c>
      <c r="F27" s="33">
        <v>1701.2238216901223</v>
      </c>
      <c r="G27" s="33">
        <v>1705.8181204684429</v>
      </c>
      <c r="H27" s="33">
        <v>1575.22722645259</v>
      </c>
      <c r="I27" s="33">
        <v>1690.1791982347845</v>
      </c>
      <c r="J27" s="33">
        <v>1746.6563671754814</v>
      </c>
      <c r="K27" s="33">
        <v>1559.7958862844093</v>
      </c>
      <c r="L27" s="33">
        <v>1641.170519526383</v>
      </c>
      <c r="M27" s="33">
        <v>1584.0064590453426</v>
      </c>
      <c r="N27" s="33">
        <v>1618.5456696575579</v>
      </c>
      <c r="O27" s="33">
        <v>1567.1855799451851</v>
      </c>
      <c r="P27" s="33">
        <v>1587.2484091585898</v>
      </c>
      <c r="Q27" s="33">
        <v>1521.3934658250896</v>
      </c>
    </row>
    <row r="28" spans="1:17" x14ac:dyDescent="0.25">
      <c r="A28" s="34" t="s">
        <v>83</v>
      </c>
      <c r="B28" s="76">
        <v>148.77640299902865</v>
      </c>
      <c r="C28" s="76">
        <v>158.16073812306618</v>
      </c>
      <c r="D28" s="76">
        <v>46.411503875889629</v>
      </c>
      <c r="E28" s="76">
        <v>53.185462375948092</v>
      </c>
      <c r="F28" s="76">
        <v>71.989381095214569</v>
      </c>
      <c r="G28" s="76">
        <v>47.506331199692873</v>
      </c>
      <c r="H28" s="76">
        <v>46.157154459784913</v>
      </c>
      <c r="I28" s="76">
        <v>42.472932715757267</v>
      </c>
      <c r="J28" s="76">
        <v>52.518953334915743</v>
      </c>
      <c r="K28" s="76">
        <v>64.759100916157422</v>
      </c>
      <c r="L28" s="76">
        <v>69.515705494942139</v>
      </c>
      <c r="M28" s="76">
        <v>66.623003853790124</v>
      </c>
      <c r="N28" s="76">
        <v>59.851346175925705</v>
      </c>
      <c r="O28" s="76">
        <v>83.933074414547377</v>
      </c>
      <c r="P28" s="76">
        <v>88.428725205425749</v>
      </c>
      <c r="Q28" s="76">
        <v>81.803410549461546</v>
      </c>
    </row>
    <row r="29" spans="1:17" x14ac:dyDescent="0.25">
      <c r="A29" s="34" t="s">
        <v>90</v>
      </c>
      <c r="B29" s="76">
        <v>225.19118214946525</v>
      </c>
      <c r="C29" s="76">
        <v>152.01542228442293</v>
      </c>
      <c r="D29" s="76">
        <v>173.38210659580844</v>
      </c>
      <c r="E29" s="76">
        <v>176.62099532204161</v>
      </c>
      <c r="F29" s="76">
        <v>165.70197319515466</v>
      </c>
      <c r="G29" s="76">
        <v>171.86448093313979</v>
      </c>
      <c r="H29" s="76">
        <v>200.97674183620518</v>
      </c>
      <c r="I29" s="76">
        <v>216.10294596563432</v>
      </c>
      <c r="J29" s="76">
        <v>158.3802629529057</v>
      </c>
      <c r="K29" s="76">
        <v>143.47158714654762</v>
      </c>
      <c r="L29" s="76">
        <v>152.38105129058118</v>
      </c>
      <c r="M29" s="76">
        <v>137.3014578098564</v>
      </c>
      <c r="N29" s="76">
        <v>109.13713481027472</v>
      </c>
      <c r="O29" s="76">
        <v>77.662868879111244</v>
      </c>
      <c r="P29" s="76">
        <v>102.22708887753808</v>
      </c>
      <c r="Q29" s="76">
        <v>108.67523063346117</v>
      </c>
    </row>
    <row r="30" spans="1:17" x14ac:dyDescent="0.25">
      <c r="A30" s="34" t="s">
        <v>78</v>
      </c>
      <c r="B30" s="76">
        <v>606.67362934511107</v>
      </c>
      <c r="C30" s="76">
        <v>704.63954887513182</v>
      </c>
      <c r="D30" s="76">
        <v>713.96646813769462</v>
      </c>
      <c r="E30" s="76">
        <v>691.06899550224193</v>
      </c>
      <c r="F30" s="76">
        <v>685.89016341766694</v>
      </c>
      <c r="G30" s="76">
        <v>645.63748952522735</v>
      </c>
      <c r="H30" s="76">
        <v>622.53403476106666</v>
      </c>
      <c r="I30" s="76">
        <v>607.24479968767741</v>
      </c>
      <c r="J30" s="76">
        <v>602.67181654546187</v>
      </c>
      <c r="K30" s="76">
        <v>504.39414384858543</v>
      </c>
      <c r="L30" s="76">
        <v>477.57159008508899</v>
      </c>
      <c r="M30" s="76">
        <v>439.05843737175638</v>
      </c>
      <c r="N30" s="76">
        <v>468.51829523433673</v>
      </c>
      <c r="O30" s="76">
        <v>412.4464621387641</v>
      </c>
      <c r="P30" s="76">
        <v>420.33151969158934</v>
      </c>
      <c r="Q30" s="76">
        <v>445.92769699059068</v>
      </c>
    </row>
    <row r="31" spans="1:17" x14ac:dyDescent="0.25">
      <c r="A31" s="34" t="s">
        <v>84</v>
      </c>
      <c r="B31" s="76">
        <v>129.28965699733143</v>
      </c>
      <c r="C31" s="76">
        <v>103.0426856866335</v>
      </c>
      <c r="D31" s="76">
        <v>85.32229077058301</v>
      </c>
      <c r="E31" s="76">
        <v>88.026734143668293</v>
      </c>
      <c r="F31" s="76">
        <v>79.985744569478413</v>
      </c>
      <c r="G31" s="76">
        <v>87.914740607373531</v>
      </c>
      <c r="H31" s="76">
        <v>100.01767588810419</v>
      </c>
      <c r="I31" s="76">
        <v>88.751952526088331</v>
      </c>
      <c r="J31" s="76">
        <v>79.647839392988672</v>
      </c>
      <c r="K31" s="76">
        <v>87.700792969870108</v>
      </c>
      <c r="L31" s="76">
        <v>77.266111223939191</v>
      </c>
      <c r="M31" s="76">
        <v>62.930608854012704</v>
      </c>
      <c r="N31" s="76">
        <v>46.573822958903811</v>
      </c>
      <c r="O31" s="76">
        <v>40.709763503878811</v>
      </c>
      <c r="P31" s="76">
        <v>45.971403045573396</v>
      </c>
      <c r="Q31" s="76">
        <v>45.688602739660922</v>
      </c>
    </row>
    <row r="32" spans="1:17" x14ac:dyDescent="0.25">
      <c r="A32" s="34" t="s">
        <v>79</v>
      </c>
      <c r="B32" s="76">
        <v>681.8547487766632</v>
      </c>
      <c r="C32" s="76">
        <v>743.3223927006178</v>
      </c>
      <c r="D32" s="76">
        <v>801.80467678205673</v>
      </c>
      <c r="E32" s="76">
        <v>616.26263158788606</v>
      </c>
      <c r="F32" s="76">
        <v>697.65655941260729</v>
      </c>
      <c r="G32" s="76">
        <v>752.89507820300946</v>
      </c>
      <c r="H32" s="76">
        <v>605.54161950742946</v>
      </c>
      <c r="I32" s="76">
        <v>735.60656733962696</v>
      </c>
      <c r="J32" s="76">
        <v>853.43749494920928</v>
      </c>
      <c r="K32" s="76">
        <v>759.47026140324851</v>
      </c>
      <c r="L32" s="76">
        <v>864.43606143183172</v>
      </c>
      <c r="M32" s="76">
        <v>878.09295115592658</v>
      </c>
      <c r="N32" s="76">
        <v>934.46507047811713</v>
      </c>
      <c r="O32" s="76">
        <v>952.43341100888324</v>
      </c>
      <c r="P32" s="76">
        <v>930.28967233846345</v>
      </c>
      <c r="Q32" s="76">
        <v>839.29852491191548</v>
      </c>
    </row>
    <row r="33" spans="1:18" x14ac:dyDescent="0.25">
      <c r="A33" s="32" t="s">
        <v>279</v>
      </c>
      <c r="B33" s="33">
        <v>193.40558439164829</v>
      </c>
      <c r="C33" s="33">
        <v>197.15512737734321</v>
      </c>
      <c r="D33" s="33">
        <v>188.35125426691263</v>
      </c>
      <c r="E33" s="33">
        <v>179.15222353262715</v>
      </c>
      <c r="F33" s="33">
        <v>180.13242975294008</v>
      </c>
      <c r="G33" s="33">
        <v>185.75675593197863</v>
      </c>
      <c r="H33" s="33">
        <v>172.06144366062273</v>
      </c>
      <c r="I33" s="33">
        <v>173.11287015716923</v>
      </c>
      <c r="J33" s="33">
        <v>166.462626708112</v>
      </c>
      <c r="K33" s="33">
        <v>146.58044039198455</v>
      </c>
      <c r="L33" s="33">
        <v>165.41564447881512</v>
      </c>
      <c r="M33" s="33">
        <v>143.60470787798644</v>
      </c>
      <c r="N33" s="33">
        <v>137.09968731615029</v>
      </c>
      <c r="O33" s="33">
        <v>130.61067204911407</v>
      </c>
      <c r="P33" s="33">
        <v>130.54094642214361</v>
      </c>
      <c r="Q33" s="33">
        <v>136.60779321623576</v>
      </c>
    </row>
    <row r="34" spans="1:18" x14ac:dyDescent="0.25">
      <c r="A34" s="28" t="s">
        <v>280</v>
      </c>
      <c r="B34" s="29">
        <v>316.98083253603778</v>
      </c>
      <c r="C34" s="29">
        <v>324.08794904159822</v>
      </c>
      <c r="D34" s="29">
        <v>312.72136702990241</v>
      </c>
      <c r="E34" s="29">
        <v>296.15629388261237</v>
      </c>
      <c r="F34" s="29">
        <v>302.14919594628753</v>
      </c>
      <c r="G34" s="29">
        <v>313.01549721661956</v>
      </c>
      <c r="H34" s="29">
        <v>287.41183455882936</v>
      </c>
      <c r="I34" s="29">
        <v>293.8140789362767</v>
      </c>
      <c r="J34" s="29">
        <v>279.13691993603834</v>
      </c>
      <c r="K34" s="29">
        <v>245.7015208345843</v>
      </c>
      <c r="L34" s="29">
        <v>279.96483161679555</v>
      </c>
      <c r="M34" s="29">
        <v>242.00819810142895</v>
      </c>
      <c r="N34" s="29">
        <v>230.07714660375581</v>
      </c>
      <c r="O34" s="29">
        <v>218.70963184969165</v>
      </c>
      <c r="P34" s="29">
        <v>217.45601523891185</v>
      </c>
      <c r="Q34" s="29">
        <v>227.52779639448639</v>
      </c>
    </row>
    <row r="35" spans="1:18" x14ac:dyDescent="0.25">
      <c r="A35" s="32" t="s">
        <v>281</v>
      </c>
      <c r="B35" s="33">
        <v>131.38326565774545</v>
      </c>
      <c r="C35" s="33">
        <v>133.81056820728008</v>
      </c>
      <c r="D35" s="33">
        <v>127.31035513720018</v>
      </c>
      <c r="E35" s="33">
        <v>120.76514702931917</v>
      </c>
      <c r="F35" s="33">
        <v>126.34220133197542</v>
      </c>
      <c r="G35" s="33">
        <v>131.07147798120053</v>
      </c>
      <c r="H35" s="33">
        <v>117.1226725720291</v>
      </c>
      <c r="I35" s="33">
        <v>120.99159283708087</v>
      </c>
      <c r="J35" s="33">
        <v>112.70272797148408</v>
      </c>
      <c r="K35" s="33">
        <v>98.397306457261891</v>
      </c>
      <c r="L35" s="33">
        <v>112.73404739319534</v>
      </c>
      <c r="M35" s="33">
        <v>100.72350949210133</v>
      </c>
      <c r="N35" s="33">
        <v>93.97112084346621</v>
      </c>
      <c r="O35" s="33">
        <v>88.665167184785844</v>
      </c>
      <c r="P35" s="33">
        <v>89.152896480504495</v>
      </c>
      <c r="Q35" s="33">
        <v>93.933317820010188</v>
      </c>
      <c r="R35" s="13" t="s">
        <v>41</v>
      </c>
    </row>
    <row r="36" spans="1:18" x14ac:dyDescent="0.25">
      <c r="A36" s="34" t="s">
        <v>83</v>
      </c>
      <c r="B36" s="76">
        <v>11.757186135947654</v>
      </c>
      <c r="C36" s="76">
        <v>13.844248465286897</v>
      </c>
      <c r="D36" s="76">
        <v>1.4070535669624959</v>
      </c>
      <c r="E36" s="76">
        <v>1.6687815825258379</v>
      </c>
      <c r="F36" s="76">
        <v>1.6397764020732215</v>
      </c>
      <c r="G36" s="76">
        <v>1.807101357383353</v>
      </c>
      <c r="H36" s="76">
        <v>1.9993784627961042</v>
      </c>
      <c r="I36" s="76">
        <v>1.7236731635937315</v>
      </c>
      <c r="J36" s="76">
        <v>1.971491143388783</v>
      </c>
      <c r="K36" s="76">
        <v>2.6964218262167807</v>
      </c>
      <c r="L36" s="76">
        <v>4.3421239065011275</v>
      </c>
      <c r="M36" s="76">
        <v>3.5801630391449928</v>
      </c>
      <c r="N36" s="76">
        <v>3.5447050570477088</v>
      </c>
      <c r="O36" s="76">
        <v>6.7772256340157755</v>
      </c>
      <c r="P36" s="76">
        <v>7.0240602417711555</v>
      </c>
      <c r="Q36" s="76">
        <v>6.2542026217758426</v>
      </c>
    </row>
    <row r="37" spans="1:18" x14ac:dyDescent="0.25">
      <c r="A37" s="34" t="s">
        <v>90</v>
      </c>
      <c r="B37" s="76">
        <v>28.440474281141977</v>
      </c>
      <c r="C37" s="76">
        <v>19.922722296873115</v>
      </c>
      <c r="D37" s="76">
        <v>21.86053336393028</v>
      </c>
      <c r="E37" s="76">
        <v>21.429407712237804</v>
      </c>
      <c r="F37" s="76">
        <v>18.825740292965428</v>
      </c>
      <c r="G37" s="76">
        <v>20.455769221209898</v>
      </c>
      <c r="H37" s="76">
        <v>20.731812196001904</v>
      </c>
      <c r="I37" s="76">
        <v>23.284082779190065</v>
      </c>
      <c r="J37" s="76">
        <v>15.049831677847568</v>
      </c>
      <c r="K37" s="76">
        <v>13.5582561445629</v>
      </c>
      <c r="L37" s="76">
        <v>14.788983281447358</v>
      </c>
      <c r="M37" s="76">
        <v>14.128571906090867</v>
      </c>
      <c r="N37" s="76">
        <v>11.69258879595036</v>
      </c>
      <c r="O37" s="76">
        <v>8.341104759125983</v>
      </c>
      <c r="P37" s="76">
        <v>10.81462364949892</v>
      </c>
      <c r="Q37" s="76">
        <v>11.403332528277907</v>
      </c>
    </row>
    <row r="38" spans="1:18" x14ac:dyDescent="0.25">
      <c r="A38" s="34" t="s">
        <v>78</v>
      </c>
      <c r="B38" s="76">
        <v>27.301800025189966</v>
      </c>
      <c r="C38" s="76">
        <v>31.505652370590607</v>
      </c>
      <c r="D38" s="76">
        <v>26.812391938248936</v>
      </c>
      <c r="E38" s="76">
        <v>33.301707668342786</v>
      </c>
      <c r="F38" s="76">
        <v>37.945180943347502</v>
      </c>
      <c r="G38" s="76">
        <v>33.850921632451417</v>
      </c>
      <c r="H38" s="76">
        <v>31.092564416293172</v>
      </c>
      <c r="I38" s="76">
        <v>29.715479288278722</v>
      </c>
      <c r="J38" s="76">
        <v>34.445290747520268</v>
      </c>
      <c r="K38" s="76">
        <v>26.782783422324968</v>
      </c>
      <c r="L38" s="76">
        <v>28.956958825695889</v>
      </c>
      <c r="M38" s="76">
        <v>22.700709403694635</v>
      </c>
      <c r="N38" s="76">
        <v>28.068122223251553</v>
      </c>
      <c r="O38" s="76">
        <v>22.398885392169866</v>
      </c>
      <c r="P38" s="76">
        <v>21.409299689500816</v>
      </c>
      <c r="Q38" s="76">
        <v>23.314338095788482</v>
      </c>
    </row>
    <row r="39" spans="1:18" x14ac:dyDescent="0.25">
      <c r="A39" s="34" t="s">
        <v>84</v>
      </c>
      <c r="B39" s="76">
        <v>8.8918786207479545</v>
      </c>
      <c r="C39" s="76">
        <v>7.1291290686983908</v>
      </c>
      <c r="D39" s="76">
        <v>7.4349032767697345</v>
      </c>
      <c r="E39" s="76">
        <v>9.4771340806285149</v>
      </c>
      <c r="F39" s="76">
        <v>7.7544420448871874</v>
      </c>
      <c r="G39" s="76">
        <v>8.7898366136570232</v>
      </c>
      <c r="H39" s="76">
        <v>9.9372120951087926</v>
      </c>
      <c r="I39" s="76">
        <v>2.6070648745911118</v>
      </c>
      <c r="J39" s="76">
        <v>3.6098048611031812</v>
      </c>
      <c r="K39" s="76">
        <v>5.9270590456378738</v>
      </c>
      <c r="L39" s="76">
        <v>3.7230197563963019</v>
      </c>
      <c r="M39" s="76">
        <v>2.3481863415866639</v>
      </c>
      <c r="N39" s="76">
        <v>1.5163679819427471</v>
      </c>
      <c r="O39" s="76">
        <v>2.8035626127039381</v>
      </c>
      <c r="P39" s="76">
        <v>2.485460863864621</v>
      </c>
      <c r="Q39" s="76">
        <v>2.229427535287642</v>
      </c>
    </row>
    <row r="40" spans="1:18" x14ac:dyDescent="0.25">
      <c r="A40" s="34" t="s">
        <v>79</v>
      </c>
      <c r="B40" s="76">
        <v>54.991926594717931</v>
      </c>
      <c r="C40" s="76">
        <v>61.408816005831078</v>
      </c>
      <c r="D40" s="76">
        <v>69.795472991288705</v>
      </c>
      <c r="E40" s="76">
        <v>54.888115985584243</v>
      </c>
      <c r="F40" s="76">
        <v>60.177061648702036</v>
      </c>
      <c r="G40" s="76">
        <v>66.167849156498804</v>
      </c>
      <c r="H40" s="76">
        <v>53.361705401829113</v>
      </c>
      <c r="I40" s="76">
        <v>63.661292731427267</v>
      </c>
      <c r="J40" s="76">
        <v>57.626309541624273</v>
      </c>
      <c r="K40" s="76">
        <v>49.432786018519373</v>
      </c>
      <c r="L40" s="76">
        <v>60.922961623154684</v>
      </c>
      <c r="M40" s="76">
        <v>57.965878801584161</v>
      </c>
      <c r="N40" s="76">
        <v>49.149336785273853</v>
      </c>
      <c r="O40" s="76">
        <v>48.344388786770295</v>
      </c>
      <c r="P40" s="76">
        <v>47.419452035869007</v>
      </c>
      <c r="Q40" s="76">
        <v>50.732017038880329</v>
      </c>
    </row>
    <row r="41" spans="1:18" x14ac:dyDescent="0.25">
      <c r="A41" s="32" t="s">
        <v>282</v>
      </c>
      <c r="B41" s="33">
        <v>162.13521033013572</v>
      </c>
      <c r="C41" s="33">
        <v>166.59678821154461</v>
      </c>
      <c r="D41" s="33">
        <v>162.54611343281488</v>
      </c>
      <c r="E41" s="33">
        <v>153.17514996489027</v>
      </c>
      <c r="F41" s="33">
        <v>153.29823621044943</v>
      </c>
      <c r="G41" s="33">
        <v>158.84059478602069</v>
      </c>
      <c r="H41" s="33">
        <v>148.86433335905815</v>
      </c>
      <c r="I41" s="33">
        <v>150.88798164728078</v>
      </c>
      <c r="J41" s="33">
        <v>145.56577343757829</v>
      </c>
      <c r="K41" s="33">
        <v>128.52597388822991</v>
      </c>
      <c r="L41" s="33">
        <v>146.75863580443178</v>
      </c>
      <c r="M41" s="33">
        <v>123.51627102591226</v>
      </c>
      <c r="N41" s="33">
        <v>119.15452282285416</v>
      </c>
      <c r="O41" s="33">
        <v>113.91391041535053</v>
      </c>
      <c r="P41" s="33">
        <v>112.1433339310118</v>
      </c>
      <c r="Q41" s="33">
        <v>116.71280031572593</v>
      </c>
      <c r="R41" s="13" t="s">
        <v>42</v>
      </c>
    </row>
    <row r="42" spans="1:18" x14ac:dyDescent="0.25">
      <c r="A42" s="35" t="s">
        <v>83</v>
      </c>
      <c r="B42" s="36">
        <v>20.287643028673948</v>
      </c>
      <c r="C42" s="36">
        <v>12.814236280274283</v>
      </c>
      <c r="D42" s="36">
        <v>6.1605650671774335</v>
      </c>
      <c r="E42" s="36">
        <v>4.7799556924102369</v>
      </c>
      <c r="F42" s="36">
        <v>4.6454300372687696</v>
      </c>
      <c r="G42" s="36">
        <v>4.715333942418793</v>
      </c>
      <c r="H42" s="36">
        <v>5.8067651387187063</v>
      </c>
      <c r="I42" s="36">
        <v>5.5734724569062362</v>
      </c>
      <c r="J42" s="36">
        <v>4.16614189440247</v>
      </c>
      <c r="K42" s="36">
        <v>2.2166984701496242</v>
      </c>
      <c r="L42" s="36">
        <v>2.1499051534842555</v>
      </c>
      <c r="M42" s="36">
        <v>1.7717482670096529</v>
      </c>
      <c r="N42" s="36">
        <v>1.3568615125755814</v>
      </c>
      <c r="O42" s="36">
        <v>1.4227374169086693</v>
      </c>
      <c r="P42" s="36">
        <v>0.7261624682306651</v>
      </c>
      <c r="Q42" s="36">
        <v>0.69100556089689646</v>
      </c>
    </row>
    <row r="43" spans="1:18" x14ac:dyDescent="0.25">
      <c r="A43" s="35" t="s">
        <v>95</v>
      </c>
      <c r="B43" s="36">
        <v>1.0110197879560601</v>
      </c>
      <c r="C43" s="36">
        <v>1.1279277517268447</v>
      </c>
      <c r="D43" s="36">
        <v>1.0049000863203108</v>
      </c>
      <c r="E43" s="36">
        <v>1.4657315153571475</v>
      </c>
      <c r="F43" s="36">
        <v>0.8926376860363745</v>
      </c>
      <c r="G43" s="36">
        <v>1.3202962309586248</v>
      </c>
      <c r="H43" s="36">
        <v>1.7943102970599658</v>
      </c>
      <c r="I43" s="36">
        <v>1.6119892981621464</v>
      </c>
      <c r="J43" s="36">
        <v>0.41181076277581841</v>
      </c>
      <c r="K43" s="36">
        <v>0.92602650028392786</v>
      </c>
      <c r="L43" s="36">
        <v>1.0262278980519932</v>
      </c>
      <c r="M43" s="36">
        <v>1.1900872068699004</v>
      </c>
      <c r="N43" s="36">
        <v>0.79106401584525921</v>
      </c>
      <c r="O43" s="36">
        <v>0.51313017546884632</v>
      </c>
      <c r="P43" s="36">
        <v>1.4734761484831937</v>
      </c>
      <c r="Q43" s="36">
        <v>1.8651219596997821</v>
      </c>
    </row>
    <row r="44" spans="1:18" x14ac:dyDescent="0.25">
      <c r="A44" s="35" t="s">
        <v>90</v>
      </c>
      <c r="B44" s="36">
        <v>1.1934302650217387E-15</v>
      </c>
      <c r="C44" s="36">
        <v>0</v>
      </c>
      <c r="D44" s="36">
        <v>2.5165195506140479E-15</v>
      </c>
      <c r="E44" s="36">
        <v>0</v>
      </c>
      <c r="F44" s="36">
        <v>0.58770528537869915</v>
      </c>
      <c r="G44" s="36">
        <v>0</v>
      </c>
      <c r="H44" s="36">
        <v>1.487342661998072E-16</v>
      </c>
      <c r="I44" s="36">
        <v>5.6541685314350056E-16</v>
      </c>
      <c r="J44" s="36">
        <v>1.1068269968284573E-15</v>
      </c>
      <c r="K44" s="36">
        <v>2.3181020890906098E-15</v>
      </c>
      <c r="L44" s="36">
        <v>2.2296559823284783E-15</v>
      </c>
      <c r="M44" s="36">
        <v>2.3465002193166872E-15</v>
      </c>
      <c r="N44" s="36">
        <v>0</v>
      </c>
      <c r="O44" s="36">
        <v>2.3876554836237874E-15</v>
      </c>
      <c r="P44" s="36">
        <v>4.7159584930863682E-2</v>
      </c>
      <c r="Q44" s="36">
        <v>6.2736424190057552E-2</v>
      </c>
    </row>
    <row r="45" spans="1:18" x14ac:dyDescent="0.25">
      <c r="A45" s="35" t="s">
        <v>78</v>
      </c>
      <c r="B45" s="36">
        <v>12.290316018790698</v>
      </c>
      <c r="C45" s="36">
        <v>9.8668993662894042</v>
      </c>
      <c r="D45" s="36">
        <v>9.9239362278522396</v>
      </c>
      <c r="E45" s="36">
        <v>15.064315912377852</v>
      </c>
      <c r="F45" s="36">
        <v>9.5405784110065603</v>
      </c>
      <c r="G45" s="36">
        <v>11.327874857596811</v>
      </c>
      <c r="H45" s="36">
        <v>9.7660832717272381</v>
      </c>
      <c r="I45" s="36">
        <v>11.51123567955327</v>
      </c>
      <c r="J45" s="36">
        <v>8.4229202405323953</v>
      </c>
      <c r="K45" s="36">
        <v>4.0680572861902773</v>
      </c>
      <c r="L45" s="36">
        <v>6.0306530969551249</v>
      </c>
      <c r="M45" s="36">
        <v>3.4015782338358829</v>
      </c>
      <c r="N45" s="36">
        <v>5.0769979236912146</v>
      </c>
      <c r="O45" s="36">
        <v>4.1769350915344532</v>
      </c>
      <c r="P45" s="36">
        <v>3.7812444787385844</v>
      </c>
      <c r="Q45" s="36">
        <v>3.3547335453925644</v>
      </c>
    </row>
    <row r="46" spans="1:18" x14ac:dyDescent="0.25">
      <c r="A46" s="35" t="s">
        <v>84</v>
      </c>
      <c r="B46" s="36">
        <v>12.075377661205817</v>
      </c>
      <c r="C46" s="36">
        <v>19.588204663076141</v>
      </c>
      <c r="D46" s="36">
        <v>18.571655195440655</v>
      </c>
      <c r="E46" s="36">
        <v>21.664319148696698</v>
      </c>
      <c r="F46" s="36">
        <v>11.0383684881894</v>
      </c>
      <c r="G46" s="36">
        <v>3.928538624173775</v>
      </c>
      <c r="H46" s="36">
        <v>7.04584421459219</v>
      </c>
      <c r="I46" s="36">
        <v>12.691062852861737</v>
      </c>
      <c r="J46" s="36">
        <v>9.5704311569996179</v>
      </c>
      <c r="K46" s="36">
        <v>7.1090938257792491</v>
      </c>
      <c r="L46" s="36">
        <v>3.7059115891602219</v>
      </c>
      <c r="M46" s="36">
        <v>4.1167236048490974</v>
      </c>
      <c r="N46" s="36">
        <v>2.4338414679169409</v>
      </c>
      <c r="O46" s="36">
        <v>2.6568602926242604</v>
      </c>
      <c r="P46" s="36">
        <v>0.95901206667589722</v>
      </c>
      <c r="Q46" s="36">
        <v>1.4515273925074517</v>
      </c>
    </row>
    <row r="47" spans="1:18" x14ac:dyDescent="0.25">
      <c r="A47" s="35" t="s">
        <v>96</v>
      </c>
      <c r="B47" s="36">
        <v>25.545121911994276</v>
      </c>
      <c r="C47" s="36">
        <v>28.550744292510206</v>
      </c>
      <c r="D47" s="36">
        <v>27.227743070845882</v>
      </c>
      <c r="E47" s="36">
        <v>25.67523138258391</v>
      </c>
      <c r="F47" s="36">
        <v>28.039153582121244</v>
      </c>
      <c r="G47" s="36">
        <v>29.370139685373445</v>
      </c>
      <c r="H47" s="36">
        <v>29.572895997631441</v>
      </c>
      <c r="I47" s="36">
        <v>26.537849666598042</v>
      </c>
      <c r="J47" s="36">
        <v>25.768419619851951</v>
      </c>
      <c r="K47" s="36">
        <v>26.506479270833662</v>
      </c>
      <c r="L47" s="36">
        <v>25.561972692948476</v>
      </c>
      <c r="M47" s="36">
        <v>24.236962938159571</v>
      </c>
      <c r="N47" s="36">
        <v>24.630937562077705</v>
      </c>
      <c r="O47" s="36">
        <v>19.235629253674958</v>
      </c>
      <c r="P47" s="36">
        <v>19.212975823904525</v>
      </c>
      <c r="Q47" s="36">
        <v>17.834256781325966</v>
      </c>
    </row>
    <row r="48" spans="1:18" x14ac:dyDescent="0.25">
      <c r="A48" s="35" t="s">
        <v>79</v>
      </c>
      <c r="B48" s="36">
        <v>43.583778965173622</v>
      </c>
      <c r="C48" s="36">
        <v>45.399394029806878</v>
      </c>
      <c r="D48" s="36">
        <v>48.078209267253946</v>
      </c>
      <c r="E48" s="36">
        <v>37.558426072194067</v>
      </c>
      <c r="F48" s="36">
        <v>25.667457391803502</v>
      </c>
      <c r="G48" s="36">
        <v>37.579900937315827</v>
      </c>
      <c r="H48" s="36">
        <v>21.105911489620489</v>
      </c>
      <c r="I48" s="36">
        <v>28.725472516727073</v>
      </c>
      <c r="J48" s="36">
        <v>26.598370150785815</v>
      </c>
      <c r="K48" s="36">
        <v>20.033724885184242</v>
      </c>
      <c r="L48" s="36">
        <v>32.571560795826443</v>
      </c>
      <c r="M48" s="36">
        <v>21.172915025773886</v>
      </c>
      <c r="N48" s="36">
        <v>16.805586718966111</v>
      </c>
      <c r="O48" s="36">
        <v>21.510268254232855</v>
      </c>
      <c r="P48" s="36">
        <v>17.838847988527409</v>
      </c>
      <c r="Q48" s="36">
        <v>17.320393945160351</v>
      </c>
    </row>
    <row r="49" spans="1:18" x14ac:dyDescent="0.25">
      <c r="A49" s="35" t="s">
        <v>85</v>
      </c>
      <c r="B49" s="36">
        <v>1.3114831175731461</v>
      </c>
      <c r="C49" s="36">
        <v>1.4520803093633843</v>
      </c>
      <c r="D49" s="36">
        <v>0.76665082353797032</v>
      </c>
      <c r="E49" s="36">
        <v>0.41474638357949095</v>
      </c>
      <c r="F49" s="36">
        <v>0.63964271192903976</v>
      </c>
      <c r="G49" s="36">
        <v>0.7053554149548833</v>
      </c>
      <c r="H49" s="36">
        <v>0.59006450950283651</v>
      </c>
      <c r="I49" s="36">
        <v>0.53979661836211668</v>
      </c>
      <c r="J49" s="36">
        <v>0.40172327124437995</v>
      </c>
      <c r="K49" s="36">
        <v>0.24832070535247394</v>
      </c>
      <c r="L49" s="36">
        <v>0.23197776007624329</v>
      </c>
      <c r="M49" s="36">
        <v>0.20706634184292869</v>
      </c>
      <c r="N49" s="36">
        <v>0.19658274498122322</v>
      </c>
      <c r="O49" s="36">
        <v>0.17101715977274667</v>
      </c>
      <c r="P49" s="36">
        <v>0.1688161839979492</v>
      </c>
      <c r="Q49" s="36">
        <v>1.8193244928003994E-2</v>
      </c>
    </row>
    <row r="50" spans="1:18" x14ac:dyDescent="0.25">
      <c r="A50" s="35" t="s">
        <v>97</v>
      </c>
      <c r="B50" s="36">
        <v>18.880003969212968</v>
      </c>
      <c r="C50" s="36">
        <v>16.864013348335529</v>
      </c>
      <c r="D50" s="36">
        <v>17.246332281854723</v>
      </c>
      <c r="E50" s="36">
        <v>15.051167445334714</v>
      </c>
      <c r="F50" s="36">
        <v>16.786146675109066</v>
      </c>
      <c r="G50" s="36">
        <v>17.058447541075083</v>
      </c>
      <c r="H50" s="36">
        <v>17.528888927482598</v>
      </c>
      <c r="I50" s="36">
        <v>18.364342578941486</v>
      </c>
      <c r="J50" s="36">
        <v>18.189565774308033</v>
      </c>
      <c r="K50" s="36">
        <v>17.042300832708243</v>
      </c>
      <c r="L50" s="36">
        <v>14.793316146554448</v>
      </c>
      <c r="M50" s="36">
        <v>20.61316577065924</v>
      </c>
      <c r="N50" s="36">
        <v>20.46959047616053</v>
      </c>
      <c r="O50" s="36">
        <v>21.902179013220028</v>
      </c>
      <c r="P50" s="36">
        <v>29.214805167773832</v>
      </c>
      <c r="Q50" s="36">
        <v>32.997498873851278</v>
      </c>
    </row>
    <row r="51" spans="1:18" x14ac:dyDescent="0.25">
      <c r="A51" s="35" t="s">
        <v>98</v>
      </c>
      <c r="B51" s="36">
        <v>27.150465869555191</v>
      </c>
      <c r="C51" s="36">
        <v>30.933288170161944</v>
      </c>
      <c r="D51" s="36">
        <v>33.566121412531722</v>
      </c>
      <c r="E51" s="36">
        <v>31.501256412356149</v>
      </c>
      <c r="F51" s="36">
        <v>55.461115941606785</v>
      </c>
      <c r="G51" s="36">
        <v>52.834707552153496</v>
      </c>
      <c r="H51" s="36">
        <v>55.653569512722704</v>
      </c>
      <c r="I51" s="36">
        <v>45.332759979168671</v>
      </c>
      <c r="J51" s="36">
        <v>52.036390566677824</v>
      </c>
      <c r="K51" s="36">
        <v>50.375272111748217</v>
      </c>
      <c r="L51" s="36">
        <v>60.687110671374526</v>
      </c>
      <c r="M51" s="36">
        <v>46.806023636912052</v>
      </c>
      <c r="N51" s="36">
        <v>47.393060400639598</v>
      </c>
      <c r="O51" s="36">
        <v>42.325153757913725</v>
      </c>
      <c r="P51" s="36">
        <v>38.720834019748906</v>
      </c>
      <c r="Q51" s="36">
        <v>41.117332587773568</v>
      </c>
    </row>
    <row r="52" spans="1:18" x14ac:dyDescent="0.25">
      <c r="A52" s="32" t="s">
        <v>283</v>
      </c>
      <c r="B52" s="33">
        <v>23.46235654815667</v>
      </c>
      <c r="C52" s="33">
        <v>23.680592622773485</v>
      </c>
      <c r="D52" s="33">
        <v>22.864898459887367</v>
      </c>
      <c r="E52" s="33">
        <v>22.215996888402881</v>
      </c>
      <c r="F52" s="33">
        <v>22.508758403862675</v>
      </c>
      <c r="G52" s="33">
        <v>23.103424449398279</v>
      </c>
      <c r="H52" s="33">
        <v>21.424828627742063</v>
      </c>
      <c r="I52" s="33">
        <v>21.934504451915</v>
      </c>
      <c r="J52" s="33">
        <v>20.868418526975898</v>
      </c>
      <c r="K52" s="33">
        <v>18.778240489092482</v>
      </c>
      <c r="L52" s="33">
        <v>20.472148419168498</v>
      </c>
      <c r="M52" s="33">
        <v>17.768417583415403</v>
      </c>
      <c r="N52" s="33">
        <v>16.951502937435418</v>
      </c>
      <c r="O52" s="33">
        <v>16.130554249555253</v>
      </c>
      <c r="P52" s="33">
        <v>16.159784827395477</v>
      </c>
      <c r="Q52" s="33">
        <v>16.881678258750306</v>
      </c>
    </row>
    <row r="53" spans="1:18" x14ac:dyDescent="0.25">
      <c r="A53" s="28" t="s">
        <v>284</v>
      </c>
      <c r="B53" s="29">
        <v>432.08054617453394</v>
      </c>
      <c r="C53" s="29">
        <v>438.98863047197472</v>
      </c>
      <c r="D53" s="29">
        <v>418.6463790976357</v>
      </c>
      <c r="E53" s="29">
        <v>400.45205171004193</v>
      </c>
      <c r="F53" s="29">
        <v>404.53134349132227</v>
      </c>
      <c r="G53" s="29">
        <v>418.24783485424575</v>
      </c>
      <c r="H53" s="29">
        <v>385.10727972722708</v>
      </c>
      <c r="I53" s="29">
        <v>401.55428241140186</v>
      </c>
      <c r="J53" s="29">
        <v>380.88913711847886</v>
      </c>
      <c r="K53" s="29">
        <v>336.34606344779166</v>
      </c>
      <c r="L53" s="29">
        <v>379.21081459804566</v>
      </c>
      <c r="M53" s="29">
        <v>329.63466513774733</v>
      </c>
      <c r="N53" s="29">
        <v>314.02525753008342</v>
      </c>
      <c r="O53" s="29">
        <v>298.8122352001941</v>
      </c>
      <c r="P53" s="29">
        <v>298.19519706054768</v>
      </c>
      <c r="Q53" s="29">
        <v>312.17099038983389</v>
      </c>
    </row>
    <row r="54" spans="1:18" x14ac:dyDescent="0.25">
      <c r="A54" s="32" t="s">
        <v>285</v>
      </c>
      <c r="B54" s="33">
        <v>53.133927006782365</v>
      </c>
      <c r="C54" s="33">
        <v>55.807085805836309</v>
      </c>
      <c r="D54" s="33">
        <v>49.434622281200888</v>
      </c>
      <c r="E54" s="33">
        <v>44.876941741344289</v>
      </c>
      <c r="F54" s="33">
        <v>45.730157264833494</v>
      </c>
      <c r="G54" s="33">
        <v>47.516594542526065</v>
      </c>
      <c r="H54" s="33">
        <v>41.8843112100637</v>
      </c>
      <c r="I54" s="33">
        <v>46.051664382566329</v>
      </c>
      <c r="J54" s="33">
        <v>43.094923805489898</v>
      </c>
      <c r="K54" s="33">
        <v>37.111041173853366</v>
      </c>
      <c r="L54" s="33">
        <v>43.000529266757724</v>
      </c>
      <c r="M54" s="33">
        <v>37.647475559478266</v>
      </c>
      <c r="N54" s="33">
        <v>36.099473131315193</v>
      </c>
      <c r="O54" s="33">
        <v>34.409859420112127</v>
      </c>
      <c r="P54" s="33">
        <v>34.863434537782467</v>
      </c>
      <c r="Q54" s="33">
        <v>36.173629893268966</v>
      </c>
    </row>
    <row r="55" spans="1:18" x14ac:dyDescent="0.25">
      <c r="A55" s="32" t="s">
        <v>286</v>
      </c>
      <c r="B55" s="33">
        <v>56.525960707185448</v>
      </c>
      <c r="C55" s="33">
        <v>58.978342036290563</v>
      </c>
      <c r="D55" s="33">
        <v>61.926101587929871</v>
      </c>
      <c r="E55" s="33">
        <v>57.512258964175196</v>
      </c>
      <c r="F55" s="33">
        <v>56.950639645421418</v>
      </c>
      <c r="G55" s="33">
        <v>56.670145963527823</v>
      </c>
      <c r="H55" s="33">
        <v>57.5452159640476</v>
      </c>
      <c r="I55" s="33">
        <v>39.623449520538252</v>
      </c>
      <c r="J55" s="33">
        <v>38.342421742536281</v>
      </c>
      <c r="K55" s="33">
        <v>33.47443434881653</v>
      </c>
      <c r="L55" s="33">
        <v>38.837093515975575</v>
      </c>
      <c r="M55" s="33">
        <v>31.24391967014121</v>
      </c>
      <c r="N55" s="33">
        <v>30.987494301666601</v>
      </c>
      <c r="O55" s="33">
        <v>30.09394676527447</v>
      </c>
      <c r="P55" s="33">
        <v>29.381482167464405</v>
      </c>
      <c r="Q55" s="33">
        <v>30.972796378504739</v>
      </c>
      <c r="R55" s="13" t="s">
        <v>42</v>
      </c>
    </row>
    <row r="56" spans="1:18" x14ac:dyDescent="0.25">
      <c r="A56" s="35" t="s">
        <v>83</v>
      </c>
      <c r="B56" s="36">
        <v>3.5944799284849265</v>
      </c>
      <c r="C56" s="36">
        <v>2.3132870226001159</v>
      </c>
      <c r="D56" s="36">
        <v>1.2076128974906855</v>
      </c>
      <c r="E56" s="36">
        <v>0.86595940959449702</v>
      </c>
      <c r="F56" s="36">
        <v>0.85736678684497403</v>
      </c>
      <c r="G56" s="36">
        <v>0.91612153971222821</v>
      </c>
      <c r="H56" s="36">
        <v>1.3194851799136758</v>
      </c>
      <c r="I56" s="36">
        <v>1.1039791717980934</v>
      </c>
      <c r="J56" s="36">
        <v>0.72821093313596008</v>
      </c>
      <c r="K56" s="36">
        <v>0.34955378908149737</v>
      </c>
      <c r="L56" s="36">
        <v>0.38242438294116943</v>
      </c>
      <c r="M56" s="36">
        <v>0.39361362123594235</v>
      </c>
      <c r="N56" s="36">
        <v>0.27344617934789089</v>
      </c>
      <c r="O56" s="36">
        <v>0.29666940552031679</v>
      </c>
      <c r="P56" s="36">
        <v>0.21655813140020422</v>
      </c>
      <c r="Q56" s="36">
        <v>0.20507293275756458</v>
      </c>
    </row>
    <row r="57" spans="1:18" x14ac:dyDescent="0.25">
      <c r="A57" s="35" t="s">
        <v>95</v>
      </c>
      <c r="B57" s="36">
        <v>0.16285642867810488</v>
      </c>
      <c r="C57" s="36">
        <v>0.18168812088684999</v>
      </c>
      <c r="D57" s="36">
        <v>0.16187065889906965</v>
      </c>
      <c r="E57" s="36">
        <v>0.35688781667190267</v>
      </c>
      <c r="F57" s="36">
        <v>0.14378728031155935</v>
      </c>
      <c r="G57" s="36">
        <v>0.30682907439731577</v>
      </c>
      <c r="H57" s="36">
        <v>0.50359432218728661</v>
      </c>
      <c r="I57" s="36">
        <v>0.48613385651268365</v>
      </c>
      <c r="J57" s="36">
        <v>0.15945921184797751</v>
      </c>
      <c r="K57" s="36">
        <v>0.35857114294509373</v>
      </c>
      <c r="L57" s="36">
        <v>0.39737060463584972</v>
      </c>
      <c r="M57" s="36">
        <v>0.46081935003030133</v>
      </c>
      <c r="N57" s="36">
        <v>0.30631167490066419</v>
      </c>
      <c r="O57" s="36">
        <v>0.19869158543634188</v>
      </c>
      <c r="P57" s="36">
        <v>0.57055173529262704</v>
      </c>
      <c r="Q57" s="36">
        <v>0.72220277995985027</v>
      </c>
    </row>
    <row r="58" spans="1:18" x14ac:dyDescent="0.25">
      <c r="A58" s="35" t="s">
        <v>90</v>
      </c>
      <c r="B58" s="36">
        <v>4.0805523237903014E-16</v>
      </c>
      <c r="C58" s="36">
        <v>0</v>
      </c>
      <c r="D58" s="36">
        <v>8.3597969568985224E-16</v>
      </c>
      <c r="E58" s="36">
        <v>0</v>
      </c>
      <c r="F58" s="36">
        <v>9.4668358653511808E-2</v>
      </c>
      <c r="G58" s="36">
        <v>0</v>
      </c>
      <c r="H58" s="36">
        <v>2.3958315854854359E-17</v>
      </c>
      <c r="I58" s="36">
        <v>1.9332617259902352E-16</v>
      </c>
      <c r="J58" s="36">
        <v>1.7828918287782186E-16</v>
      </c>
      <c r="K58" s="36">
        <v>8.5121219660575584E-16</v>
      </c>
      <c r="L58" s="36">
        <v>8.245646835787439E-16</v>
      </c>
      <c r="M58" s="36">
        <v>9.0859955444398292E-16</v>
      </c>
      <c r="N58" s="36">
        <v>0</v>
      </c>
      <c r="O58" s="36">
        <v>9.2453548085243842E-16</v>
      </c>
      <c r="P58" s="36">
        <v>9.4956617952416375E-2</v>
      </c>
      <c r="Q58" s="36">
        <v>0.12632084595844667</v>
      </c>
    </row>
    <row r="59" spans="1:18" x14ac:dyDescent="0.25">
      <c r="A59" s="35" t="s">
        <v>78</v>
      </c>
      <c r="B59" s="36">
        <v>2.979770685485295</v>
      </c>
      <c r="C59" s="36">
        <v>2.6049241196192567</v>
      </c>
      <c r="D59" s="36">
        <v>2.2914075974493548</v>
      </c>
      <c r="E59" s="36">
        <v>3.3205342059763807</v>
      </c>
      <c r="F59" s="36">
        <v>2.3905616187798606</v>
      </c>
      <c r="G59" s="36">
        <v>2.6328249784855</v>
      </c>
      <c r="H59" s="36">
        <v>2.3540969638786855</v>
      </c>
      <c r="I59" s="36">
        <v>2.6702550719249567</v>
      </c>
      <c r="J59" s="36">
        <v>2.472381813775665</v>
      </c>
      <c r="K59" s="36">
        <v>1.0371683982260977</v>
      </c>
      <c r="L59" s="36">
        <v>1.7097194042419024</v>
      </c>
      <c r="M59" s="36">
        <v>1.0258237490698467</v>
      </c>
      <c r="N59" s="36">
        <v>1.3441229808103565</v>
      </c>
      <c r="O59" s="36">
        <v>1.202379507537352</v>
      </c>
      <c r="P59" s="36">
        <v>1.1280764067355482</v>
      </c>
      <c r="Q59" s="36">
        <v>0.99412412555747232</v>
      </c>
    </row>
    <row r="60" spans="1:18" x14ac:dyDescent="0.25">
      <c r="A60" s="35" t="s">
        <v>84</v>
      </c>
      <c r="B60" s="36">
        <v>3.4265622143363759</v>
      </c>
      <c r="C60" s="36">
        <v>5.5192791281887885</v>
      </c>
      <c r="D60" s="36">
        <v>5.1529789647719051</v>
      </c>
      <c r="E60" s="36">
        <v>5.8309226646203367</v>
      </c>
      <c r="F60" s="36">
        <v>2.1384889700822631</v>
      </c>
      <c r="G60" s="36">
        <v>0.79943161620618519</v>
      </c>
      <c r="H60" s="36">
        <v>1.5184675638206544</v>
      </c>
      <c r="I60" s="36">
        <v>3.8778508177007631</v>
      </c>
      <c r="J60" s="36">
        <v>2.4727246191339174</v>
      </c>
      <c r="K60" s="36">
        <v>1.9268449771086149</v>
      </c>
      <c r="L60" s="36">
        <v>0.88252804003712904</v>
      </c>
      <c r="M60" s="36">
        <v>0.70476047401271491</v>
      </c>
      <c r="N60" s="36">
        <v>0.55718540147074569</v>
      </c>
      <c r="O60" s="36">
        <v>0.68265463322736197</v>
      </c>
      <c r="P60" s="36">
        <v>0.20425892426996387</v>
      </c>
      <c r="Q60" s="36">
        <v>0.2823172423145211</v>
      </c>
    </row>
    <row r="61" spans="1:18" x14ac:dyDescent="0.25">
      <c r="A61" s="35" t="s">
        <v>96</v>
      </c>
      <c r="B61" s="36">
        <v>5.5948389212533591</v>
      </c>
      <c r="C61" s="36">
        <v>4.7954088304872311</v>
      </c>
      <c r="D61" s="36">
        <v>4.5962325095716476</v>
      </c>
      <c r="E61" s="36">
        <v>4.33648782331636</v>
      </c>
      <c r="F61" s="36">
        <v>4.6282028977377507</v>
      </c>
      <c r="G61" s="36">
        <v>4.8245528058222211</v>
      </c>
      <c r="H61" s="36">
        <v>4.7890924932151187</v>
      </c>
      <c r="I61" s="36">
        <v>4.5660001673814516</v>
      </c>
      <c r="J61" s="36">
        <v>4.3651033642129438</v>
      </c>
      <c r="K61" s="36">
        <v>4.4054599986772747</v>
      </c>
      <c r="L61" s="36">
        <v>4.3280269297017444</v>
      </c>
      <c r="M61" s="36">
        <v>4.0900858705730698</v>
      </c>
      <c r="N61" s="36">
        <v>4.1676930105016492</v>
      </c>
      <c r="O61" s="36">
        <v>3.2610016285400643</v>
      </c>
      <c r="P61" s="36">
        <v>3.2163531193952397</v>
      </c>
      <c r="Q61" s="36">
        <v>3.075856044525672</v>
      </c>
    </row>
    <row r="62" spans="1:18" x14ac:dyDescent="0.25">
      <c r="A62" s="35" t="s">
        <v>79</v>
      </c>
      <c r="B62" s="36">
        <v>13.020056785441858</v>
      </c>
      <c r="C62" s="36">
        <v>14.030504410754935</v>
      </c>
      <c r="D62" s="36">
        <v>14.867073473619508</v>
      </c>
      <c r="E62" s="36">
        <v>11.387664752170148</v>
      </c>
      <c r="F62" s="36">
        <v>6.7592775827511167</v>
      </c>
      <c r="G62" s="36">
        <v>9.4979823683013773</v>
      </c>
      <c r="H62" s="36">
        <v>6.5708814569785972</v>
      </c>
      <c r="I62" s="36">
        <v>7.1656333208057905</v>
      </c>
      <c r="J62" s="36">
        <v>6.0406416074754308</v>
      </c>
      <c r="K62" s="36">
        <v>4.6330573433578461</v>
      </c>
      <c r="L62" s="36">
        <v>7.064716779864721</v>
      </c>
      <c r="M62" s="36">
        <v>5.1859249213118046</v>
      </c>
      <c r="N62" s="36">
        <v>4.5838427130845174</v>
      </c>
      <c r="O62" s="36">
        <v>5.5084938709743927</v>
      </c>
      <c r="P62" s="36">
        <v>4.8656730306506697</v>
      </c>
      <c r="Q62" s="36">
        <v>4.7039306447304563</v>
      </c>
    </row>
    <row r="63" spans="1:18" x14ac:dyDescent="0.25">
      <c r="A63" s="35" t="s">
        <v>85</v>
      </c>
      <c r="B63" s="36">
        <v>0.26208013796571922</v>
      </c>
      <c r="C63" s="36">
        <v>0.2856677130132923</v>
      </c>
      <c r="D63" s="36">
        <v>0.17408023457814317</v>
      </c>
      <c r="E63" s="36">
        <v>6.680790588032566E-2</v>
      </c>
      <c r="F63" s="36">
        <v>0.10303450925064245</v>
      </c>
      <c r="G63" s="36">
        <v>0.11374312640852474</v>
      </c>
      <c r="H63" s="36">
        <v>9.5048385651880091E-2</v>
      </c>
      <c r="I63" s="36">
        <v>8.6951166066388474E-2</v>
      </c>
      <c r="J63" s="36">
        <v>6.4710125411104907E-2</v>
      </c>
      <c r="K63" s="36">
        <v>4.044453757096117E-2</v>
      </c>
      <c r="L63" s="36">
        <v>3.8648870906702146E-2</v>
      </c>
      <c r="M63" s="36">
        <v>3.5268501193395377E-2</v>
      </c>
      <c r="N63" s="36">
        <v>3.4542837814499877E-2</v>
      </c>
      <c r="O63" s="36">
        <v>3.1958275391942695E-2</v>
      </c>
      <c r="P63" s="36">
        <v>3.0568265403704987E-2</v>
      </c>
      <c r="Q63" s="36">
        <v>6.6567118104851868E-3</v>
      </c>
    </row>
    <row r="64" spans="1:18" x14ac:dyDescent="0.25">
      <c r="A64" s="35" t="s">
        <v>97</v>
      </c>
      <c r="B64" s="36">
        <v>4.5599057589601708</v>
      </c>
      <c r="C64" s="36">
        <v>4.3657423180741182</v>
      </c>
      <c r="D64" s="36">
        <v>4.4278431055779484</v>
      </c>
      <c r="E64" s="36">
        <v>3.1868243797765738</v>
      </c>
      <c r="F64" s="36">
        <v>3.8136685125743233</v>
      </c>
      <c r="G64" s="36">
        <v>3.8064092939156322</v>
      </c>
      <c r="H64" s="36">
        <v>3.8940262916857051</v>
      </c>
      <c r="I64" s="36">
        <v>4.4460959100620574</v>
      </c>
      <c r="J64" s="36">
        <v>4.5736789812333969</v>
      </c>
      <c r="K64" s="36">
        <v>4.0022204570847197</v>
      </c>
      <c r="L64" s="36">
        <v>3.4859551529498316</v>
      </c>
      <c r="M64" s="36">
        <v>4.7984091203745809</v>
      </c>
      <c r="N64" s="36">
        <v>4.9287034743445801</v>
      </c>
      <c r="O64" s="36">
        <v>5.0339724994108277</v>
      </c>
      <c r="P64" s="36">
        <v>6.97929410645395</v>
      </c>
      <c r="Q64" s="36">
        <v>7.4592239072508812</v>
      </c>
    </row>
    <row r="65" spans="1:18" x14ac:dyDescent="0.25">
      <c r="A65" s="35" t="s">
        <v>98</v>
      </c>
      <c r="B65" s="36">
        <v>22.92540984657964</v>
      </c>
      <c r="C65" s="36">
        <v>24.881840372665959</v>
      </c>
      <c r="D65" s="36">
        <v>29.047002145971618</v>
      </c>
      <c r="E65" s="36">
        <v>28.160170006168659</v>
      </c>
      <c r="F65" s="36">
        <v>36.02158312843541</v>
      </c>
      <c r="G65" s="36">
        <v>33.772251160278827</v>
      </c>
      <c r="H65" s="36">
        <v>36.500523306715991</v>
      </c>
      <c r="I65" s="36">
        <v>15.220550038286076</v>
      </c>
      <c r="J65" s="36">
        <v>17.465511086309888</v>
      </c>
      <c r="K65" s="36">
        <v>16.721113704764434</v>
      </c>
      <c r="L65" s="36">
        <v>20.54770335069653</v>
      </c>
      <c r="M65" s="36">
        <v>14.549214062339553</v>
      </c>
      <c r="N65" s="36">
        <v>14.791646029391698</v>
      </c>
      <c r="O65" s="36">
        <v>13.87812535923587</v>
      </c>
      <c r="P65" s="36">
        <v>12.075191829910079</v>
      </c>
      <c r="Q65" s="36">
        <v>13.397091143639393</v>
      </c>
    </row>
    <row r="66" spans="1:18" x14ac:dyDescent="0.25">
      <c r="A66" s="32" t="s">
        <v>287</v>
      </c>
      <c r="B66" s="33">
        <v>322.42065846056619</v>
      </c>
      <c r="C66" s="33">
        <v>324.20320262984785</v>
      </c>
      <c r="D66" s="33">
        <v>307.28565522850511</v>
      </c>
      <c r="E66" s="33">
        <v>298.06285100452237</v>
      </c>
      <c r="F66" s="33">
        <v>301.85054658106736</v>
      </c>
      <c r="G66" s="33">
        <v>314.06109434819189</v>
      </c>
      <c r="H66" s="33">
        <v>285.67775255311579</v>
      </c>
      <c r="I66" s="33">
        <v>315.87916850829737</v>
      </c>
      <c r="J66" s="33">
        <v>299.45179157045266</v>
      </c>
      <c r="K66" s="33">
        <v>265.76058792512174</v>
      </c>
      <c r="L66" s="33">
        <v>297.37319181531234</v>
      </c>
      <c r="M66" s="33">
        <v>260.7432699081279</v>
      </c>
      <c r="N66" s="33">
        <v>246.93829009710166</v>
      </c>
      <c r="O66" s="33">
        <v>234.30842901480753</v>
      </c>
      <c r="P66" s="33">
        <v>233.95028035530083</v>
      </c>
      <c r="Q66" s="33">
        <v>245.02456411806017</v>
      </c>
    </row>
    <row r="67" spans="1:18" x14ac:dyDescent="0.25">
      <c r="A67" s="28" t="s">
        <v>288</v>
      </c>
      <c r="B67" s="29">
        <v>677.13133269346793</v>
      </c>
      <c r="C67" s="29">
        <v>693.5778535001167</v>
      </c>
      <c r="D67" s="29">
        <v>745.04554778244278</v>
      </c>
      <c r="E67" s="29">
        <v>651.14701075222888</v>
      </c>
      <c r="F67" s="29">
        <v>619.59288578904216</v>
      </c>
      <c r="G67" s="29">
        <v>636.59857479577431</v>
      </c>
      <c r="H67" s="29">
        <v>594.92856426533922</v>
      </c>
      <c r="I67" s="29">
        <v>596.0074399925852</v>
      </c>
      <c r="J67" s="29">
        <v>604.7521406563568</v>
      </c>
      <c r="K67" s="29">
        <v>527.36605439882567</v>
      </c>
      <c r="L67" s="29">
        <v>526.5107373327869</v>
      </c>
      <c r="M67" s="29">
        <v>519.09711981972919</v>
      </c>
      <c r="N67" s="29">
        <v>517.56821664487609</v>
      </c>
      <c r="O67" s="29">
        <v>560.43792194285902</v>
      </c>
      <c r="P67" s="29">
        <v>562.02326727048012</v>
      </c>
      <c r="Q67" s="29">
        <v>624.8623687983918</v>
      </c>
      <c r="R67" s="13" t="s">
        <v>289</v>
      </c>
    </row>
    <row r="68" spans="1:18" x14ac:dyDescent="0.25">
      <c r="A68" s="57" t="s">
        <v>290</v>
      </c>
      <c r="B68" s="117">
        <v>2324.6225055959658</v>
      </c>
      <c r="C68" s="117">
        <v>2493.8041686961496</v>
      </c>
      <c r="D68" s="117">
        <v>2555.2007409206935</v>
      </c>
      <c r="E68" s="117">
        <v>2615.1872733659839</v>
      </c>
      <c r="F68" s="117">
        <v>2805.1924871546553</v>
      </c>
      <c r="G68" s="117">
        <v>3042.9928232600432</v>
      </c>
      <c r="H68" s="117">
        <v>2958.9839431647256</v>
      </c>
      <c r="I68" s="117">
        <v>3015.0030751520917</v>
      </c>
      <c r="J68" s="117">
        <v>2593.1472528125387</v>
      </c>
      <c r="K68" s="117">
        <v>2446.8795165770821</v>
      </c>
      <c r="L68" s="117">
        <v>2448.8045914595577</v>
      </c>
      <c r="M68" s="117">
        <v>2609.6068286884547</v>
      </c>
      <c r="N68" s="117">
        <v>2571.8642399678592</v>
      </c>
      <c r="O68" s="117">
        <v>2657.3721360027866</v>
      </c>
      <c r="P68" s="117">
        <v>2569.1991325705035</v>
      </c>
      <c r="Q68" s="117">
        <v>2765.775489786774</v>
      </c>
    </row>
    <row r="70" spans="1:18" ht="12.75" x14ac:dyDescent="0.25">
      <c r="A70" s="14" t="s">
        <v>226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</row>
    <row r="72" spans="1:18" x14ac:dyDescent="0.25">
      <c r="A72" s="40" t="s">
        <v>47</v>
      </c>
      <c r="B72" s="41">
        <f t="shared" ref="B72:Q72" si="0">SUM(B$73:B$77,B$78,B$80:B$81,B$83:B$85,B$87:B$89,B$90:B$91)</f>
        <v>1.0000000000000002</v>
      </c>
      <c r="C72" s="41">
        <f t="shared" si="0"/>
        <v>1.0000000000000002</v>
      </c>
      <c r="D72" s="41">
        <f t="shared" si="0"/>
        <v>1</v>
      </c>
      <c r="E72" s="41">
        <f t="shared" si="0"/>
        <v>1</v>
      </c>
      <c r="F72" s="41">
        <f t="shared" si="0"/>
        <v>1</v>
      </c>
      <c r="G72" s="41">
        <f t="shared" si="0"/>
        <v>0.99999999999999978</v>
      </c>
      <c r="H72" s="41">
        <f t="shared" si="0"/>
        <v>1</v>
      </c>
      <c r="I72" s="41">
        <f t="shared" si="0"/>
        <v>1</v>
      </c>
      <c r="J72" s="41">
        <f t="shared" si="0"/>
        <v>1</v>
      </c>
      <c r="K72" s="41">
        <f t="shared" si="0"/>
        <v>1.0000000000000004</v>
      </c>
      <c r="L72" s="41">
        <f t="shared" si="0"/>
        <v>1.0000000000000002</v>
      </c>
      <c r="M72" s="41">
        <f t="shared" si="0"/>
        <v>1</v>
      </c>
      <c r="N72" s="41">
        <f t="shared" si="0"/>
        <v>1</v>
      </c>
      <c r="O72" s="41">
        <f t="shared" si="0"/>
        <v>0.99999999999999989</v>
      </c>
      <c r="P72" s="41">
        <f t="shared" si="0"/>
        <v>0.99999999999999978</v>
      </c>
      <c r="Q72" s="41">
        <f t="shared" si="0"/>
        <v>1</v>
      </c>
    </row>
    <row r="73" spans="1:18" x14ac:dyDescent="0.25">
      <c r="A73" s="20" t="s">
        <v>73</v>
      </c>
      <c r="B73" s="68">
        <f t="shared" ref="B73:Q73" si="1">IF(B$6=0,0,B$6/B$5)</f>
        <v>3.4419901832996896E-2</v>
      </c>
      <c r="C73" s="68">
        <f t="shared" si="1"/>
        <v>3.3881439232490131E-2</v>
      </c>
      <c r="D73" s="68">
        <f t="shared" si="1"/>
        <v>3.4220936732979254E-2</v>
      </c>
      <c r="E73" s="68">
        <f t="shared" si="1"/>
        <v>2.8053316743932313E-2</v>
      </c>
      <c r="F73" s="68">
        <f t="shared" si="1"/>
        <v>2.8374694451706414E-2</v>
      </c>
      <c r="G73" s="68">
        <f t="shared" si="1"/>
        <v>2.7687871261921161E-2</v>
      </c>
      <c r="H73" s="68">
        <f t="shared" si="1"/>
        <v>2.9416380896111542E-2</v>
      </c>
      <c r="I73" s="68">
        <f t="shared" si="1"/>
        <v>3.1485348754160106E-2</v>
      </c>
      <c r="J73" s="68">
        <f t="shared" si="1"/>
        <v>2.9699712409879994E-2</v>
      </c>
      <c r="K73" s="68">
        <f t="shared" si="1"/>
        <v>2.8967978361843415E-2</v>
      </c>
      <c r="L73" s="68">
        <f t="shared" si="1"/>
        <v>2.8743792808748968E-2</v>
      </c>
      <c r="M73" s="68">
        <f t="shared" si="1"/>
        <v>3.0397301849976129E-2</v>
      </c>
      <c r="N73" s="68">
        <f t="shared" si="1"/>
        <v>3.1345850115604305E-2</v>
      </c>
      <c r="O73" s="68">
        <f t="shared" si="1"/>
        <v>3.1631985589807558E-2</v>
      </c>
      <c r="P73" s="68">
        <f t="shared" si="1"/>
        <v>3.1971420876187338E-2</v>
      </c>
      <c r="Q73" s="68">
        <f t="shared" si="1"/>
        <v>3.1703653987061084E-2</v>
      </c>
    </row>
    <row r="74" spans="1:18" x14ac:dyDescent="0.25">
      <c r="A74" s="22" t="s">
        <v>74</v>
      </c>
      <c r="B74" s="69">
        <f t="shared" ref="B74:Q74" si="2">IF(B$7=0,0,B$7/B$5)</f>
        <v>5.6614664880733634E-3</v>
      </c>
      <c r="C74" s="69">
        <f t="shared" si="2"/>
        <v>5.542156301550037E-3</v>
      </c>
      <c r="D74" s="69">
        <f t="shared" si="2"/>
        <v>5.5872373190430829E-3</v>
      </c>
      <c r="E74" s="69">
        <f t="shared" si="2"/>
        <v>4.5186076773964506E-3</v>
      </c>
      <c r="F74" s="69">
        <f t="shared" si="2"/>
        <v>4.5865371301479609E-3</v>
      </c>
      <c r="G74" s="69">
        <f t="shared" si="2"/>
        <v>4.4831689199097205E-3</v>
      </c>
      <c r="H74" s="69">
        <f t="shared" si="2"/>
        <v>4.788194737014838E-3</v>
      </c>
      <c r="I74" s="69">
        <f t="shared" si="2"/>
        <v>5.1797676108164842E-3</v>
      </c>
      <c r="J74" s="69">
        <f t="shared" si="2"/>
        <v>4.814355822893527E-3</v>
      </c>
      <c r="K74" s="69">
        <f t="shared" si="2"/>
        <v>4.7208730368464647E-3</v>
      </c>
      <c r="L74" s="69">
        <f t="shared" si="2"/>
        <v>4.6781641771147147E-3</v>
      </c>
      <c r="M74" s="69">
        <f t="shared" si="2"/>
        <v>4.9768505465651123E-3</v>
      </c>
      <c r="N74" s="69">
        <f t="shared" si="2"/>
        <v>5.1469246311436701E-3</v>
      </c>
      <c r="O74" s="69">
        <f t="shared" si="2"/>
        <v>5.1659165944979218E-3</v>
      </c>
      <c r="P74" s="69">
        <f t="shared" si="2"/>
        <v>5.2280338330893041E-3</v>
      </c>
      <c r="Q74" s="69">
        <f t="shared" si="2"/>
        <v>5.1689340807023728E-3</v>
      </c>
    </row>
    <row r="75" spans="1:18" x14ac:dyDescent="0.25">
      <c r="A75" s="22" t="s">
        <v>75</v>
      </c>
      <c r="B75" s="69">
        <f t="shared" ref="B75:Q75" si="3">IF(B$8=0,0,B$8/B$5)</f>
        <v>7.119276551977495E-2</v>
      </c>
      <c r="C75" s="69">
        <f t="shared" si="3"/>
        <v>6.9253282892320009E-2</v>
      </c>
      <c r="D75" s="69">
        <f t="shared" si="3"/>
        <v>6.9802769634592005E-2</v>
      </c>
      <c r="E75" s="69">
        <f t="shared" si="3"/>
        <v>5.9367230026113237E-2</v>
      </c>
      <c r="F75" s="69">
        <f t="shared" si="3"/>
        <v>6.0696046518329674E-2</v>
      </c>
      <c r="G75" s="69">
        <f t="shared" si="3"/>
        <v>5.906254143745978E-2</v>
      </c>
      <c r="H75" s="69">
        <f t="shared" si="3"/>
        <v>6.2168782260224563E-2</v>
      </c>
      <c r="I75" s="69">
        <f t="shared" si="3"/>
        <v>6.6908349075649673E-2</v>
      </c>
      <c r="J75" s="69">
        <f t="shared" si="3"/>
        <v>6.3816756124463872E-2</v>
      </c>
      <c r="K75" s="69">
        <f t="shared" si="3"/>
        <v>6.2151040161321468E-2</v>
      </c>
      <c r="L75" s="69">
        <f t="shared" si="3"/>
        <v>6.2272526240241918E-2</v>
      </c>
      <c r="M75" s="69">
        <f t="shared" si="3"/>
        <v>6.6506305569292865E-2</v>
      </c>
      <c r="N75" s="69">
        <f t="shared" si="3"/>
        <v>6.7384193996185754E-2</v>
      </c>
      <c r="O75" s="69">
        <f t="shared" si="3"/>
        <v>6.845935752278412E-2</v>
      </c>
      <c r="P75" s="69">
        <f t="shared" si="3"/>
        <v>6.9459641401113645E-2</v>
      </c>
      <c r="Q75" s="69">
        <f t="shared" si="3"/>
        <v>6.9514157560220544E-2</v>
      </c>
    </row>
    <row r="76" spans="1:18" x14ac:dyDescent="0.25">
      <c r="A76" s="22" t="s">
        <v>76</v>
      </c>
      <c r="B76" s="69">
        <f t="shared" ref="B76:Q76" si="4">IF(B$9=0,0,B$9/B$5)</f>
        <v>2.0500799891342007E-2</v>
      </c>
      <c r="C76" s="69">
        <f t="shared" si="4"/>
        <v>1.9922935495537517E-2</v>
      </c>
      <c r="D76" s="69">
        <f t="shared" si="4"/>
        <v>2.0262049623409134E-2</v>
      </c>
      <c r="E76" s="69">
        <f t="shared" si="4"/>
        <v>1.8454343091033998E-2</v>
      </c>
      <c r="F76" s="69">
        <f t="shared" si="4"/>
        <v>1.8849900126192261E-2</v>
      </c>
      <c r="G76" s="69">
        <f t="shared" si="4"/>
        <v>1.8467722301369963E-2</v>
      </c>
      <c r="H76" s="69">
        <f t="shared" si="4"/>
        <v>1.9224444202290254E-2</v>
      </c>
      <c r="I76" s="69">
        <f t="shared" si="4"/>
        <v>2.0025615760800426E-2</v>
      </c>
      <c r="J76" s="69">
        <f t="shared" si="4"/>
        <v>2.0426380649046311E-2</v>
      </c>
      <c r="K76" s="69">
        <f t="shared" si="4"/>
        <v>2.0529040050803339E-2</v>
      </c>
      <c r="L76" s="69">
        <f t="shared" si="4"/>
        <v>1.9859803396923913E-2</v>
      </c>
      <c r="M76" s="69">
        <f t="shared" si="4"/>
        <v>2.2143784339951331E-2</v>
      </c>
      <c r="N76" s="69">
        <f t="shared" si="4"/>
        <v>2.3194966502777012E-2</v>
      </c>
      <c r="O76" s="69">
        <f t="shared" si="4"/>
        <v>2.4044142219383259E-2</v>
      </c>
      <c r="P76" s="69">
        <f t="shared" si="4"/>
        <v>2.424816760404459E-2</v>
      </c>
      <c r="Q76" s="69">
        <f t="shared" si="4"/>
        <v>2.359835510406089E-2</v>
      </c>
    </row>
    <row r="77" spans="1:18" x14ac:dyDescent="0.25">
      <c r="A77" s="24" t="s">
        <v>77</v>
      </c>
      <c r="B77" s="70">
        <f t="shared" ref="B77:Q77" si="5">IF(B$10=0,0,B$10/B$5)</f>
        <v>5.9117443417322314E-2</v>
      </c>
      <c r="C77" s="70">
        <f t="shared" si="5"/>
        <v>5.8291018977759686E-2</v>
      </c>
      <c r="D77" s="70">
        <f t="shared" si="5"/>
        <v>5.9510450350392284E-2</v>
      </c>
      <c r="E77" s="70">
        <f t="shared" si="5"/>
        <v>4.9144872278582344E-2</v>
      </c>
      <c r="F77" s="70">
        <f t="shared" si="5"/>
        <v>4.9370067545365513E-2</v>
      </c>
      <c r="G77" s="70">
        <f t="shared" si="5"/>
        <v>4.8158431564871144E-2</v>
      </c>
      <c r="H77" s="70">
        <f t="shared" si="5"/>
        <v>5.1232282563482556E-2</v>
      </c>
      <c r="I77" s="70">
        <f t="shared" si="5"/>
        <v>5.3584947370749834E-2</v>
      </c>
      <c r="J77" s="70">
        <f t="shared" si="5"/>
        <v>5.1135253781696741E-2</v>
      </c>
      <c r="K77" s="70">
        <f t="shared" si="5"/>
        <v>5.0238759684568576E-2</v>
      </c>
      <c r="L77" s="70">
        <f t="shared" si="5"/>
        <v>4.9297008721056246E-2</v>
      </c>
      <c r="M77" s="70">
        <f t="shared" si="5"/>
        <v>5.2242265332874287E-2</v>
      </c>
      <c r="N77" s="70">
        <f t="shared" si="5"/>
        <v>5.4381325835037839E-2</v>
      </c>
      <c r="O77" s="70">
        <f t="shared" si="5"/>
        <v>5.5122275781643033E-2</v>
      </c>
      <c r="P77" s="70">
        <f t="shared" si="5"/>
        <v>5.1144516710659886E-2</v>
      </c>
      <c r="Q77" s="70">
        <f t="shared" si="5"/>
        <v>5.0227772942299839E-2</v>
      </c>
    </row>
    <row r="78" spans="1:18" x14ac:dyDescent="0.25">
      <c r="A78" s="45" t="s">
        <v>276</v>
      </c>
      <c r="B78" s="71">
        <f t="shared" ref="B78:Q78" si="6">IF(B$15=0,0,B$15/B$5)</f>
        <v>0.27378527367594785</v>
      </c>
      <c r="C78" s="71">
        <f t="shared" si="6"/>
        <v>0.26205374846411411</v>
      </c>
      <c r="D78" s="71">
        <f t="shared" si="6"/>
        <v>0.25477662419924491</v>
      </c>
      <c r="E78" s="71">
        <f t="shared" si="6"/>
        <v>0.25740132701537444</v>
      </c>
      <c r="F78" s="71">
        <f t="shared" si="6"/>
        <v>0.23735202253743301</v>
      </c>
      <c r="G78" s="71">
        <f t="shared" si="6"/>
        <v>0.23305413330627675</v>
      </c>
      <c r="H78" s="71">
        <f t="shared" si="6"/>
        <v>0.23089151910782477</v>
      </c>
      <c r="I78" s="71">
        <f t="shared" si="6"/>
        <v>0.20911668750262233</v>
      </c>
      <c r="J78" s="71">
        <f t="shared" si="6"/>
        <v>0.23304563208434778</v>
      </c>
      <c r="K78" s="71">
        <f t="shared" si="6"/>
        <v>0.21786061262442968</v>
      </c>
      <c r="L78" s="71">
        <f t="shared" si="6"/>
        <v>0.25500167902281767</v>
      </c>
      <c r="M78" s="71">
        <f t="shared" si="6"/>
        <v>0.19513131315043247</v>
      </c>
      <c r="N78" s="71">
        <f t="shared" si="6"/>
        <v>0.18631066382002659</v>
      </c>
      <c r="O78" s="71">
        <f t="shared" si="6"/>
        <v>0.17583699530516012</v>
      </c>
      <c r="P78" s="71">
        <f t="shared" si="6"/>
        <v>0.17655733190216885</v>
      </c>
      <c r="Q78" s="71">
        <f t="shared" si="6"/>
        <v>0.17354134658014381</v>
      </c>
    </row>
    <row r="79" spans="1:18" x14ac:dyDescent="0.25">
      <c r="A79" s="45" t="s">
        <v>277</v>
      </c>
      <c r="B79" s="71">
        <f t="shared" ref="B79:Q79" si="7">IF(B$26=0,0,B$26/B$5)</f>
        <v>0.18527127431831172</v>
      </c>
      <c r="C79" s="71">
        <f t="shared" si="7"/>
        <v>0.18876617534468237</v>
      </c>
      <c r="D79" s="71">
        <f t="shared" si="7"/>
        <v>0.18487703697796115</v>
      </c>
      <c r="E79" s="71">
        <f t="shared" si="7"/>
        <v>0.18241343403788668</v>
      </c>
      <c r="F79" s="71">
        <f t="shared" si="7"/>
        <v>0.18797558633127245</v>
      </c>
      <c r="G79" s="71">
        <f t="shared" si="7"/>
        <v>0.18280759886062681</v>
      </c>
      <c r="H79" s="71">
        <f t="shared" si="7"/>
        <v>0.17616395923849074</v>
      </c>
      <c r="I79" s="71">
        <f t="shared" si="7"/>
        <v>0.18534230080192576</v>
      </c>
      <c r="J79" s="71">
        <f t="shared" si="7"/>
        <v>0.19792786035178753</v>
      </c>
      <c r="K79" s="71">
        <f t="shared" si="7"/>
        <v>0.19958097655870188</v>
      </c>
      <c r="L79" s="71">
        <f t="shared" si="7"/>
        <v>0.19262465185115185</v>
      </c>
      <c r="M79" s="71">
        <f t="shared" si="7"/>
        <v>0.20007158283547752</v>
      </c>
      <c r="N79" s="71">
        <f t="shared" si="7"/>
        <v>0.20596496775325446</v>
      </c>
      <c r="O79" s="71">
        <f t="shared" si="7"/>
        <v>0.19991191008734566</v>
      </c>
      <c r="P79" s="71">
        <f t="shared" si="7"/>
        <v>0.20537626431334238</v>
      </c>
      <c r="Q79" s="71">
        <f t="shared" si="7"/>
        <v>0.19173434656170249</v>
      </c>
    </row>
    <row r="80" spans="1:18" x14ac:dyDescent="0.25">
      <c r="A80" s="47" t="s">
        <v>278</v>
      </c>
      <c r="B80" s="73">
        <f t="shared" ref="B80:Q80" si="8">IF(B$27=0,0,B$27/B$5)</f>
        <v>0.16722137615413518</v>
      </c>
      <c r="C80" s="73">
        <f t="shared" si="8"/>
        <v>0.17068544368540839</v>
      </c>
      <c r="D80" s="73">
        <f t="shared" si="8"/>
        <v>0.16754617991012835</v>
      </c>
      <c r="E80" s="73">
        <f t="shared" si="8"/>
        <v>0.16430144399345736</v>
      </c>
      <c r="F80" s="73">
        <f t="shared" si="8"/>
        <v>0.16997766644017609</v>
      </c>
      <c r="G80" s="73">
        <f t="shared" si="8"/>
        <v>0.16485549611929393</v>
      </c>
      <c r="H80" s="73">
        <f t="shared" si="8"/>
        <v>0.15881649647174484</v>
      </c>
      <c r="I80" s="73">
        <f t="shared" si="8"/>
        <v>0.16812270426221382</v>
      </c>
      <c r="J80" s="73">
        <f t="shared" si="8"/>
        <v>0.18070593550643749</v>
      </c>
      <c r="K80" s="73">
        <f t="shared" si="8"/>
        <v>0.18243665324590846</v>
      </c>
      <c r="L80" s="73">
        <f t="shared" si="8"/>
        <v>0.17498744662766824</v>
      </c>
      <c r="M80" s="73">
        <f t="shared" si="8"/>
        <v>0.18344097650584723</v>
      </c>
      <c r="N80" s="73">
        <f t="shared" si="8"/>
        <v>0.18988100605513172</v>
      </c>
      <c r="O80" s="73">
        <f t="shared" si="8"/>
        <v>0.18453278029102307</v>
      </c>
      <c r="P80" s="73">
        <f t="shared" si="8"/>
        <v>0.18976898870122619</v>
      </c>
      <c r="Q80" s="73">
        <f t="shared" si="8"/>
        <v>0.17593676750395448</v>
      </c>
    </row>
    <row r="81" spans="1:17" x14ac:dyDescent="0.25">
      <c r="A81" s="47" t="s">
        <v>279</v>
      </c>
      <c r="B81" s="73">
        <f t="shared" ref="B81:Q81" si="9">IF(B$33=0,0,B$33/B$5)</f>
        <v>1.8049898164176584E-2</v>
      </c>
      <c r="C81" s="73">
        <f t="shared" si="9"/>
        <v>1.8080731659273923E-2</v>
      </c>
      <c r="D81" s="73">
        <f t="shared" si="9"/>
        <v>1.7330857067832817E-2</v>
      </c>
      <c r="E81" s="73">
        <f t="shared" si="9"/>
        <v>1.8111990044429319E-2</v>
      </c>
      <c r="F81" s="73">
        <f t="shared" si="9"/>
        <v>1.799791989109641E-2</v>
      </c>
      <c r="G81" s="73">
        <f t="shared" si="9"/>
        <v>1.7952102741332937E-2</v>
      </c>
      <c r="H81" s="73">
        <f t="shared" si="9"/>
        <v>1.7347462766745834E-2</v>
      </c>
      <c r="I81" s="73">
        <f t="shared" si="9"/>
        <v>1.7219596539711932E-2</v>
      </c>
      <c r="J81" s="73">
        <f t="shared" si="9"/>
        <v>1.722192484535004E-2</v>
      </c>
      <c r="K81" s="73">
        <f t="shared" si="9"/>
        <v>1.7144323312793398E-2</v>
      </c>
      <c r="L81" s="73">
        <f t="shared" si="9"/>
        <v>1.7637205223483596E-2</v>
      </c>
      <c r="M81" s="73">
        <f t="shared" si="9"/>
        <v>1.6630606329630308E-2</v>
      </c>
      <c r="N81" s="73">
        <f t="shared" si="9"/>
        <v>1.6083961698122748E-2</v>
      </c>
      <c r="O81" s="73">
        <f t="shared" si="9"/>
        <v>1.5379129796322553E-2</v>
      </c>
      <c r="P81" s="73">
        <f t="shared" si="9"/>
        <v>1.5607275612116231E-2</v>
      </c>
      <c r="Q81" s="73">
        <f t="shared" si="9"/>
        <v>1.5797579057748052E-2</v>
      </c>
    </row>
    <row r="82" spans="1:17" x14ac:dyDescent="0.25">
      <c r="A82" s="45" t="s">
        <v>280</v>
      </c>
      <c r="B82" s="71">
        <f t="shared" ref="B82:Q82" si="10">IF(B$34=0,0,B$34/B$5)</f>
        <v>2.9582763937598382E-2</v>
      </c>
      <c r="C82" s="71">
        <f t="shared" si="10"/>
        <v>2.9721505692369695E-2</v>
      </c>
      <c r="D82" s="71">
        <f t="shared" si="10"/>
        <v>2.8774585734227309E-2</v>
      </c>
      <c r="E82" s="71">
        <f t="shared" si="10"/>
        <v>2.9940905787418665E-2</v>
      </c>
      <c r="F82" s="71">
        <f t="shared" si="10"/>
        <v>3.0189217073566487E-2</v>
      </c>
      <c r="G82" s="71">
        <f t="shared" si="10"/>
        <v>3.0250777892136895E-2</v>
      </c>
      <c r="H82" s="71">
        <f t="shared" si="10"/>
        <v>2.8977242040149467E-2</v>
      </c>
      <c r="I82" s="71">
        <f t="shared" si="10"/>
        <v>2.9225787154798854E-2</v>
      </c>
      <c r="J82" s="71">
        <f t="shared" si="10"/>
        <v>2.8879005166309066E-2</v>
      </c>
      <c r="K82" s="71">
        <f t="shared" si="10"/>
        <v>2.8737710845788279E-2</v>
      </c>
      <c r="L82" s="71">
        <f t="shared" si="10"/>
        <v>2.9850847579388648E-2</v>
      </c>
      <c r="M82" s="71">
        <f t="shared" si="10"/>
        <v>2.8026539872130569E-2</v>
      </c>
      <c r="N82" s="71">
        <f t="shared" si="10"/>
        <v>2.6991688208994606E-2</v>
      </c>
      <c r="O82" s="71">
        <f t="shared" si="10"/>
        <v>2.5752595581603883E-2</v>
      </c>
      <c r="P82" s="71">
        <f t="shared" si="10"/>
        <v>2.5998708116999978E-2</v>
      </c>
      <c r="Q82" s="71">
        <f t="shared" si="10"/>
        <v>2.6311737176572071E-2</v>
      </c>
    </row>
    <row r="83" spans="1:17" x14ac:dyDescent="0.25">
      <c r="A83" s="47" t="s">
        <v>281</v>
      </c>
      <c r="B83" s="73">
        <f t="shared" ref="B83:Q83" si="11">IF(B$35=0,0,B$35/B$5)</f>
        <v>1.2261562007418795E-2</v>
      </c>
      <c r="C83" s="73">
        <f t="shared" si="11"/>
        <v>1.227151943302102E-2</v>
      </c>
      <c r="D83" s="73">
        <f t="shared" si="11"/>
        <v>1.1714270641442955E-2</v>
      </c>
      <c r="E83" s="73">
        <f t="shared" si="11"/>
        <v>1.2209154302294896E-2</v>
      </c>
      <c r="F83" s="73">
        <f t="shared" si="11"/>
        <v>1.2623472750333859E-2</v>
      </c>
      <c r="G83" s="73">
        <f t="shared" si="11"/>
        <v>1.2667149721534255E-2</v>
      </c>
      <c r="H83" s="73">
        <f t="shared" si="11"/>
        <v>1.1808463060396974E-2</v>
      </c>
      <c r="I83" s="73">
        <f t="shared" si="11"/>
        <v>1.2035075216880693E-2</v>
      </c>
      <c r="J83" s="73">
        <f t="shared" si="11"/>
        <v>1.1660022128536091E-2</v>
      </c>
      <c r="K83" s="73">
        <f t="shared" si="11"/>
        <v>1.1508733569772786E-2</v>
      </c>
      <c r="L83" s="73">
        <f t="shared" si="11"/>
        <v>1.2020105690803366E-2</v>
      </c>
      <c r="M83" s="73">
        <f t="shared" si="11"/>
        <v>1.1664610856108976E-2</v>
      </c>
      <c r="N83" s="73">
        <f t="shared" si="11"/>
        <v>1.1024298727178273E-2</v>
      </c>
      <c r="O83" s="73">
        <f t="shared" si="11"/>
        <v>1.044013550466001E-2</v>
      </c>
      <c r="P83" s="73">
        <f t="shared" si="11"/>
        <v>1.0658983752807176E-2</v>
      </c>
      <c r="Q83" s="73">
        <f t="shared" si="11"/>
        <v>1.0862623423462357E-2</v>
      </c>
    </row>
    <row r="84" spans="1:17" x14ac:dyDescent="0.25">
      <c r="A84" s="47" t="s">
        <v>282</v>
      </c>
      <c r="B84" s="73">
        <f t="shared" ref="B84:Q84" si="12">IF(B$41=0,0,B$41/B$5)</f>
        <v>1.5131538442861402E-2</v>
      </c>
      <c r="C84" s="73">
        <f t="shared" si="12"/>
        <v>1.5278282959309858E-2</v>
      </c>
      <c r="D84" s="73">
        <f t="shared" si="12"/>
        <v>1.4956435887832171E-2</v>
      </c>
      <c r="E84" s="73">
        <f t="shared" si="12"/>
        <v>1.5485751371167349E-2</v>
      </c>
      <c r="F84" s="73">
        <f t="shared" si="12"/>
        <v>1.5316783205257414E-2</v>
      </c>
      <c r="G84" s="73">
        <f t="shared" si="12"/>
        <v>1.5350842357180599E-2</v>
      </c>
      <c r="H84" s="73">
        <f t="shared" si="12"/>
        <v>1.5008699365189058E-2</v>
      </c>
      <c r="I84" s="73">
        <f t="shared" si="12"/>
        <v>1.5008879260673683E-2</v>
      </c>
      <c r="J84" s="73">
        <f t="shared" si="12"/>
        <v>1.5059973879861036E-2</v>
      </c>
      <c r="K84" s="73">
        <f t="shared" si="12"/>
        <v>1.5032639037915929E-2</v>
      </c>
      <c r="L84" s="73">
        <f t="shared" si="12"/>
        <v>1.5647928502510837E-2</v>
      </c>
      <c r="M84" s="73">
        <f t="shared" si="12"/>
        <v>1.430420011355878E-2</v>
      </c>
      <c r="N84" s="73">
        <f t="shared" si="12"/>
        <v>1.397871008138411E-2</v>
      </c>
      <c r="O84" s="73">
        <f t="shared" si="12"/>
        <v>1.341312150377392E-2</v>
      </c>
      <c r="P84" s="73">
        <f t="shared" si="12"/>
        <v>1.3407685241249273E-2</v>
      </c>
      <c r="Q84" s="73">
        <f t="shared" si="12"/>
        <v>1.3496885109038639E-2</v>
      </c>
    </row>
    <row r="85" spans="1:17" x14ac:dyDescent="0.25">
      <c r="A85" s="47" t="s">
        <v>283</v>
      </c>
      <c r="B85" s="73">
        <f t="shared" ref="B85:Q85" si="13">IF(B$52=0,0,B$52/B$5)</f>
        <v>2.1896634873181924E-3</v>
      </c>
      <c r="C85" s="73">
        <f t="shared" si="13"/>
        <v>2.1717033000388142E-3</v>
      </c>
      <c r="D85" s="73">
        <f t="shared" si="13"/>
        <v>2.1038792049521832E-3</v>
      </c>
      <c r="E85" s="73">
        <f t="shared" si="13"/>
        <v>2.2460001139564148E-3</v>
      </c>
      <c r="F85" s="73">
        <f t="shared" si="13"/>
        <v>2.2489611179752119E-3</v>
      </c>
      <c r="G85" s="73">
        <f t="shared" si="13"/>
        <v>2.2327858134220343E-3</v>
      </c>
      <c r="H85" s="73">
        <f t="shared" si="13"/>
        <v>2.1600796145634323E-3</v>
      </c>
      <c r="I85" s="73">
        <f t="shared" si="13"/>
        <v>2.1818326772444735E-3</v>
      </c>
      <c r="J85" s="73">
        <f t="shared" si="13"/>
        <v>2.159009157911933E-3</v>
      </c>
      <c r="K85" s="73">
        <f t="shared" si="13"/>
        <v>2.1963382380995617E-3</v>
      </c>
      <c r="L85" s="73">
        <f t="shared" si="13"/>
        <v>2.1828133860744511E-3</v>
      </c>
      <c r="M85" s="73">
        <f t="shared" si="13"/>
        <v>2.057728902462818E-3</v>
      </c>
      <c r="N85" s="73">
        <f t="shared" si="13"/>
        <v>1.9886794004322196E-3</v>
      </c>
      <c r="O85" s="73">
        <f t="shared" si="13"/>
        <v>1.8993385731699499E-3</v>
      </c>
      <c r="P85" s="73">
        <f t="shared" si="13"/>
        <v>1.9320391229435197E-3</v>
      </c>
      <c r="Q85" s="73">
        <f t="shared" si="13"/>
        <v>1.95222864407108E-3</v>
      </c>
    </row>
    <row r="86" spans="1:17" x14ac:dyDescent="0.25">
      <c r="A86" s="45" t="s">
        <v>284</v>
      </c>
      <c r="B86" s="71">
        <f t="shared" ref="B86:Q86" si="14">IF(B$53=0,0,B$53/B$5)</f>
        <v>4.0324636342346044E-2</v>
      </c>
      <c r="C86" s="71">
        <f t="shared" si="14"/>
        <v>4.0258834424552074E-2</v>
      </c>
      <c r="D86" s="71">
        <f t="shared" si="14"/>
        <v>3.8521116232255632E-2</v>
      </c>
      <c r="E86" s="71">
        <f t="shared" si="14"/>
        <v>4.0485032397728868E-2</v>
      </c>
      <c r="F86" s="71">
        <f t="shared" si="14"/>
        <v>4.0418722623018349E-2</v>
      </c>
      <c r="G86" s="71">
        <f t="shared" si="14"/>
        <v>4.042075382384986E-2</v>
      </c>
      <c r="H86" s="71">
        <f t="shared" si="14"/>
        <v>3.8827026288631258E-2</v>
      </c>
      <c r="I86" s="71">
        <f t="shared" si="14"/>
        <v>3.994274212910983E-2</v>
      </c>
      <c r="J86" s="71">
        <f t="shared" si="14"/>
        <v>3.9406107085927698E-2</v>
      </c>
      <c r="K86" s="71">
        <f t="shared" si="14"/>
        <v>3.9339666611136664E-2</v>
      </c>
      <c r="L86" s="71">
        <f t="shared" si="14"/>
        <v>4.0432807798216959E-2</v>
      </c>
      <c r="M86" s="71">
        <f t="shared" si="14"/>
        <v>3.8174405487897953E-2</v>
      </c>
      <c r="N86" s="71">
        <f t="shared" si="14"/>
        <v>3.6840129348435176E-2</v>
      </c>
      <c r="O86" s="71">
        <f t="shared" si="14"/>
        <v>3.5184507343664795E-2</v>
      </c>
      <c r="P86" s="71">
        <f t="shared" si="14"/>
        <v>3.5651761031999234E-2</v>
      </c>
      <c r="Q86" s="71">
        <f t="shared" si="14"/>
        <v>3.610003341766007E-2</v>
      </c>
    </row>
    <row r="87" spans="1:17" x14ac:dyDescent="0.25">
      <c r="A87" s="47" t="s">
        <v>285</v>
      </c>
      <c r="B87" s="73">
        <f t="shared" ref="B87:Q87" si="15">IF(B$54=0,0,B$54/B$5)</f>
        <v>4.9588122005469262E-3</v>
      </c>
      <c r="C87" s="73">
        <f t="shared" si="15"/>
        <v>5.1179645011725809E-3</v>
      </c>
      <c r="D87" s="73">
        <f t="shared" si="15"/>
        <v>4.5486523373170816E-3</v>
      </c>
      <c r="E87" s="73">
        <f t="shared" si="15"/>
        <v>4.536983722647648E-3</v>
      </c>
      <c r="F87" s="73">
        <f t="shared" si="15"/>
        <v>4.5691256604297259E-3</v>
      </c>
      <c r="G87" s="73">
        <f t="shared" si="15"/>
        <v>4.592149463775369E-3</v>
      </c>
      <c r="H87" s="73">
        <f t="shared" si="15"/>
        <v>4.222831761545069E-3</v>
      </c>
      <c r="I87" s="73">
        <f t="shared" si="15"/>
        <v>4.580774843199454E-3</v>
      </c>
      <c r="J87" s="73">
        <f t="shared" si="15"/>
        <v>4.4585235357100482E-3</v>
      </c>
      <c r="K87" s="73">
        <f t="shared" si="15"/>
        <v>4.3405770009797406E-3</v>
      </c>
      <c r="L87" s="73">
        <f t="shared" si="15"/>
        <v>4.5848695979499596E-3</v>
      </c>
      <c r="M87" s="73">
        <f t="shared" si="15"/>
        <v>4.3598873225383873E-3</v>
      </c>
      <c r="N87" s="73">
        <f t="shared" si="15"/>
        <v>4.2350391494881826E-3</v>
      </c>
      <c r="O87" s="73">
        <f t="shared" si="15"/>
        <v>4.0516880128763279E-3</v>
      </c>
      <c r="P87" s="73">
        <f t="shared" si="15"/>
        <v>4.1682188350048886E-3</v>
      </c>
      <c r="Q87" s="73">
        <f t="shared" si="15"/>
        <v>4.1831857801851785E-3</v>
      </c>
    </row>
    <row r="88" spans="1:17" x14ac:dyDescent="0.25">
      <c r="A88" s="47" t="s">
        <v>286</v>
      </c>
      <c r="B88" s="73">
        <f t="shared" ref="B88:Q88" si="16">IF(B$55=0,0,B$55/B$5)</f>
        <v>5.2753793930316465E-3</v>
      </c>
      <c r="C88" s="73">
        <f t="shared" si="16"/>
        <v>5.4087945378467027E-3</v>
      </c>
      <c r="D88" s="73">
        <f t="shared" si="16"/>
        <v>5.6980369977660426E-3</v>
      </c>
      <c r="E88" s="73">
        <f t="shared" si="16"/>
        <v>5.814393152659224E-3</v>
      </c>
      <c r="F88" s="73">
        <f t="shared" si="16"/>
        <v>5.6902194207385029E-3</v>
      </c>
      <c r="G88" s="73">
        <f t="shared" si="16"/>
        <v>5.4767767535524965E-3</v>
      </c>
      <c r="H88" s="73">
        <f t="shared" si="16"/>
        <v>5.8017849327688872E-3</v>
      </c>
      <c r="I88" s="73">
        <f t="shared" si="16"/>
        <v>3.9413581072039912E-3</v>
      </c>
      <c r="J88" s="73">
        <f t="shared" si="16"/>
        <v>3.9668381948372569E-3</v>
      </c>
      <c r="K88" s="73">
        <f t="shared" si="16"/>
        <v>3.9152326439617496E-3</v>
      </c>
      <c r="L88" s="73">
        <f t="shared" si="16"/>
        <v>4.1409492480779875E-3</v>
      </c>
      <c r="M88" s="73">
        <f t="shared" si="16"/>
        <v>3.6183028809208214E-3</v>
      </c>
      <c r="N88" s="73">
        <f t="shared" si="16"/>
        <v>3.6353231814416475E-3</v>
      </c>
      <c r="O88" s="73">
        <f t="shared" si="16"/>
        <v>3.5434984456150847E-3</v>
      </c>
      <c r="P88" s="73">
        <f t="shared" si="16"/>
        <v>3.5128050060031506E-3</v>
      </c>
      <c r="Q88" s="73">
        <f t="shared" si="16"/>
        <v>3.581751728135E-3</v>
      </c>
    </row>
    <row r="89" spans="1:17" x14ac:dyDescent="0.25">
      <c r="A89" s="47" t="s">
        <v>287</v>
      </c>
      <c r="B89" s="73">
        <f t="shared" ref="B89:Q89" si="17">IF(B$66=0,0,B$66/B$5)</f>
        <v>3.0090444748767483E-2</v>
      </c>
      <c r="C89" s="73">
        <f t="shared" si="17"/>
        <v>2.9732075385532793E-2</v>
      </c>
      <c r="D89" s="73">
        <f t="shared" si="17"/>
        <v>2.8274426897172526E-2</v>
      </c>
      <c r="E89" s="73">
        <f t="shared" si="17"/>
        <v>3.013365552242199E-2</v>
      </c>
      <c r="F89" s="73">
        <f t="shared" si="17"/>
        <v>3.0159377541850118E-2</v>
      </c>
      <c r="G89" s="73">
        <f t="shared" si="17"/>
        <v>3.0351827606521994E-2</v>
      </c>
      <c r="H89" s="73">
        <f t="shared" si="17"/>
        <v>2.8802409594317301E-2</v>
      </c>
      <c r="I89" s="73">
        <f t="shared" si="17"/>
        <v>3.1420609178706392E-2</v>
      </c>
      <c r="J89" s="73">
        <f t="shared" si="17"/>
        <v>3.0980745355380392E-2</v>
      </c>
      <c r="K89" s="73">
        <f t="shared" si="17"/>
        <v>3.1083856966195169E-2</v>
      </c>
      <c r="L89" s="73">
        <f t="shared" si="17"/>
        <v>3.1706988952189007E-2</v>
      </c>
      <c r="M89" s="73">
        <f t="shared" si="17"/>
        <v>3.0196215284438749E-2</v>
      </c>
      <c r="N89" s="73">
        <f t="shared" si="17"/>
        <v>2.8969767017505348E-2</v>
      </c>
      <c r="O89" s="73">
        <f t="shared" si="17"/>
        <v>2.7589320885173383E-2</v>
      </c>
      <c r="P89" s="73">
        <f t="shared" si="17"/>
        <v>2.7970737190991198E-2</v>
      </c>
      <c r="Q89" s="73">
        <f t="shared" si="17"/>
        <v>2.8335095909339893E-2</v>
      </c>
    </row>
    <row r="90" spans="1:17" x14ac:dyDescent="0.25">
      <c r="A90" s="45" t="s">
        <v>291</v>
      </c>
      <c r="B90" s="71">
        <f t="shared" ref="B90:Q90" si="18">IF(B$67=0,0,B$67/B$5)</f>
        <v>6.3194408979113492E-2</v>
      </c>
      <c r="C90" s="71">
        <f t="shared" si="18"/>
        <v>6.3606740645143045E-2</v>
      </c>
      <c r="D90" s="71">
        <f t="shared" si="18"/>
        <v>6.8554244291597483E-2</v>
      </c>
      <c r="E90" s="71">
        <f t="shared" si="18"/>
        <v>6.5829873297980249E-2</v>
      </c>
      <c r="F90" s="71">
        <f t="shared" si="18"/>
        <v>6.19065825005473E-2</v>
      </c>
      <c r="G90" s="71">
        <f t="shared" si="18"/>
        <v>6.1522839168793017E-2</v>
      </c>
      <c r="H90" s="71">
        <f t="shared" si="18"/>
        <v>5.9981486252218608E-2</v>
      </c>
      <c r="I90" s="71">
        <f t="shared" si="18"/>
        <v>5.9285064374596172E-2</v>
      </c>
      <c r="J90" s="71">
        <f t="shared" si="18"/>
        <v>6.2566571983216177E-2</v>
      </c>
      <c r="K90" s="71">
        <f t="shared" si="18"/>
        <v>6.1681723131867913E-2</v>
      </c>
      <c r="L90" s="71">
        <f t="shared" si="18"/>
        <v>5.613845024129694E-2</v>
      </c>
      <c r="M90" s="71">
        <f t="shared" si="18"/>
        <v>6.0115716080156527E-2</v>
      </c>
      <c r="N90" s="71">
        <f t="shared" si="18"/>
        <v>6.0718937698855391E-2</v>
      </c>
      <c r="O90" s="71">
        <f t="shared" si="18"/>
        <v>6.5990377425662897E-2</v>
      </c>
      <c r="P90" s="71">
        <f t="shared" si="18"/>
        <v>6.7194641015905138E-2</v>
      </c>
      <c r="Q90" s="71">
        <f t="shared" si="18"/>
        <v>7.2260245472811818E-2</v>
      </c>
    </row>
    <row r="91" spans="1:17" x14ac:dyDescent="0.25">
      <c r="A91" s="57" t="s">
        <v>290</v>
      </c>
      <c r="B91" s="72">
        <f t="shared" ref="B91:Q91" si="19">IF(B$68=0,0,B$68/B$5)</f>
        <v>0.21694926559717317</v>
      </c>
      <c r="C91" s="72">
        <f t="shared" si="19"/>
        <v>0.22870216252948142</v>
      </c>
      <c r="D91" s="72">
        <f t="shared" si="19"/>
        <v>0.2351129489042979</v>
      </c>
      <c r="E91" s="72">
        <f t="shared" si="19"/>
        <v>0.26439105764655291</v>
      </c>
      <c r="F91" s="72">
        <f t="shared" si="19"/>
        <v>0.28028062316242047</v>
      </c>
      <c r="G91" s="72">
        <f t="shared" si="19"/>
        <v>0.2940841614627846</v>
      </c>
      <c r="H91" s="72">
        <f t="shared" si="19"/>
        <v>0.29832868241356164</v>
      </c>
      <c r="I91" s="72">
        <f t="shared" si="19"/>
        <v>0.29990338946477063</v>
      </c>
      <c r="J91" s="72">
        <f t="shared" si="19"/>
        <v>0.26828236454043147</v>
      </c>
      <c r="K91" s="72">
        <f t="shared" si="19"/>
        <v>0.28619161893269263</v>
      </c>
      <c r="L91" s="72">
        <f t="shared" si="19"/>
        <v>0.26110026816304244</v>
      </c>
      <c r="M91" s="72">
        <f t="shared" si="19"/>
        <v>0.30221393493524523</v>
      </c>
      <c r="N91" s="72">
        <f t="shared" si="19"/>
        <v>0.30172035208968528</v>
      </c>
      <c r="O91" s="72">
        <f t="shared" si="19"/>
        <v>0.31289993654844661</v>
      </c>
      <c r="P91" s="72">
        <f t="shared" si="19"/>
        <v>0.30716951319448954</v>
      </c>
      <c r="Q91" s="72">
        <f t="shared" si="19"/>
        <v>0.31983941711676489</v>
      </c>
    </row>
    <row r="93" spans="1:17" ht="12.75" x14ac:dyDescent="0.25">
      <c r="A93" s="14" t="s">
        <v>104</v>
      </c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</row>
    <row r="95" spans="1:17" x14ac:dyDescent="0.25">
      <c r="A95" s="40" t="s">
        <v>47</v>
      </c>
      <c r="B95" s="90">
        <v>0.2820916228772844</v>
      </c>
      <c r="C95" s="90">
        <v>0.28368162177029832</v>
      </c>
      <c r="D95" s="90">
        <v>0.28688384425386765</v>
      </c>
      <c r="E95" s="90">
        <v>0.28160637880793749</v>
      </c>
      <c r="F95" s="90">
        <v>0.28477074639439565</v>
      </c>
      <c r="G95" s="90">
        <v>0.29128699196420588</v>
      </c>
      <c r="H95" s="90">
        <v>0.29280518078248996</v>
      </c>
      <c r="I95" s="90">
        <v>0.29757848041112844</v>
      </c>
      <c r="J95" s="90">
        <v>0.29360080860030974</v>
      </c>
      <c r="K95" s="90">
        <v>0.29427748931984832</v>
      </c>
      <c r="L95" s="90">
        <v>0.29931381089445275</v>
      </c>
      <c r="M95" s="90">
        <v>0.30239555702506254</v>
      </c>
      <c r="N95" s="90">
        <v>0.30150018364494158</v>
      </c>
      <c r="O95" s="90">
        <v>0.30617432910664905</v>
      </c>
      <c r="P95" s="90">
        <v>0.30502522140667093</v>
      </c>
      <c r="Q95" s="90">
        <v>0.31150152535128667</v>
      </c>
    </row>
    <row r="96" spans="1:17" x14ac:dyDescent="0.25">
      <c r="A96" s="20" t="s">
        <v>73</v>
      </c>
      <c r="B96" s="105">
        <v>0.3988877784030479</v>
      </c>
      <c r="C96" s="105">
        <v>0.398873842935282</v>
      </c>
      <c r="D96" s="105">
        <v>0.39981690575568568</v>
      </c>
      <c r="E96" s="105">
        <v>0.39689768698676453</v>
      </c>
      <c r="F96" s="105">
        <v>0.40065179374106602</v>
      </c>
      <c r="G96" s="105">
        <v>0.40246616885732678</v>
      </c>
      <c r="H96" s="105">
        <v>0.40746619943429424</v>
      </c>
      <c r="I96" s="105">
        <v>0.41391584624435085</v>
      </c>
      <c r="J96" s="105">
        <v>0.41152390019049784</v>
      </c>
      <c r="K96" s="105">
        <v>0.41035886108693553</v>
      </c>
      <c r="L96" s="105">
        <v>0.41611856618967491</v>
      </c>
      <c r="M96" s="105">
        <v>0.42446297671271638</v>
      </c>
      <c r="N96" s="105">
        <v>0.42677448751731134</v>
      </c>
      <c r="O96" s="105">
        <v>0.43059605336098722</v>
      </c>
      <c r="P96" s="105">
        <v>0.436576599859408</v>
      </c>
      <c r="Q96" s="105">
        <v>0.44532446364037936</v>
      </c>
    </row>
    <row r="97" spans="1:17" x14ac:dyDescent="0.25">
      <c r="A97" s="22" t="s">
        <v>74</v>
      </c>
      <c r="B97" s="106">
        <v>0.1055296099908153</v>
      </c>
      <c r="C97" s="106">
        <v>0.10559487468862823</v>
      </c>
      <c r="D97" s="106">
        <v>0.10570640478216901</v>
      </c>
      <c r="E97" s="106">
        <v>0.10492435276714425</v>
      </c>
      <c r="F97" s="106">
        <v>0.10574972225214217</v>
      </c>
      <c r="G97" s="106">
        <v>0.10624285588114646</v>
      </c>
      <c r="H97" s="106">
        <v>0.10758710910819226</v>
      </c>
      <c r="I97" s="106">
        <v>0.10909270127284576</v>
      </c>
      <c r="J97" s="106">
        <v>0.10861576320265916</v>
      </c>
      <c r="K97" s="106">
        <v>0.1081993329711791</v>
      </c>
      <c r="L97" s="106">
        <v>0.10995482074443258</v>
      </c>
      <c r="M97" s="106">
        <v>0.1125024787837718</v>
      </c>
      <c r="N97" s="106">
        <v>0.11316437732493313</v>
      </c>
      <c r="O97" s="106">
        <v>0.11420288648385782</v>
      </c>
      <c r="P97" s="106">
        <v>0.11577374319099583</v>
      </c>
      <c r="Q97" s="106">
        <v>0.11817143391997367</v>
      </c>
    </row>
    <row r="98" spans="1:17" x14ac:dyDescent="0.25">
      <c r="A98" s="22" t="s">
        <v>75</v>
      </c>
      <c r="B98" s="106">
        <v>0.56604323879738239</v>
      </c>
      <c r="C98" s="106">
        <v>0.56900063615455032</v>
      </c>
      <c r="D98" s="106">
        <v>0.5696625615830625</v>
      </c>
      <c r="E98" s="106">
        <v>0.56385935737029846</v>
      </c>
      <c r="F98" s="106">
        <v>0.56966510611329313</v>
      </c>
      <c r="G98" s="106">
        <v>0.57253112883388202</v>
      </c>
      <c r="H98" s="106">
        <v>0.579556363706619</v>
      </c>
      <c r="I98" s="106">
        <v>0.58775268978166639</v>
      </c>
      <c r="J98" s="106">
        <v>0.58520013539876481</v>
      </c>
      <c r="K98" s="106">
        <v>0.58421802628658703</v>
      </c>
      <c r="L98" s="106">
        <v>0.58913559617653166</v>
      </c>
      <c r="M98" s="106">
        <v>0.60010014459296601</v>
      </c>
      <c r="N98" s="106">
        <v>0.60272813482418519</v>
      </c>
      <c r="O98" s="106">
        <v>0.60731885823022302</v>
      </c>
      <c r="P98" s="106">
        <v>0.61537354697508284</v>
      </c>
      <c r="Q98" s="106">
        <v>0.62618029787624674</v>
      </c>
    </row>
    <row r="99" spans="1:17" x14ac:dyDescent="0.25">
      <c r="A99" s="22" t="s">
        <v>76</v>
      </c>
      <c r="B99" s="106">
        <v>0.37553874674775944</v>
      </c>
      <c r="C99" s="106">
        <v>0.37815051482915712</v>
      </c>
      <c r="D99" s="106">
        <v>0.37864116081318261</v>
      </c>
      <c r="E99" s="106">
        <v>0.37406314771485488</v>
      </c>
      <c r="F99" s="106">
        <v>0.38058476304785982</v>
      </c>
      <c r="G99" s="106">
        <v>0.38148848540069313</v>
      </c>
      <c r="H99" s="106">
        <v>0.38506349694743042</v>
      </c>
      <c r="I99" s="106">
        <v>0.39088795857298586</v>
      </c>
      <c r="J99" s="106">
        <v>0.38816777994180907</v>
      </c>
      <c r="K99" s="106">
        <v>0.38885165622446183</v>
      </c>
      <c r="L99" s="106">
        <v>0.38987243958465839</v>
      </c>
      <c r="M99" s="106">
        <v>0.39827760409231555</v>
      </c>
      <c r="N99" s="106">
        <v>0.39974678074486569</v>
      </c>
      <c r="O99" s="106">
        <v>0.40199949586922762</v>
      </c>
      <c r="P99" s="106">
        <v>0.4067983328719415</v>
      </c>
      <c r="Q99" s="106">
        <v>0.41126777099527906</v>
      </c>
    </row>
    <row r="100" spans="1:17" x14ac:dyDescent="0.25">
      <c r="A100" s="24" t="s">
        <v>77</v>
      </c>
      <c r="B100" s="107">
        <v>0.61336242650008443</v>
      </c>
      <c r="C100" s="107">
        <v>0.61111187416636181</v>
      </c>
      <c r="D100" s="107">
        <v>0.61234510845504064</v>
      </c>
      <c r="E100" s="107">
        <v>0.60478471500461572</v>
      </c>
      <c r="F100" s="107">
        <v>0.61156666349299771</v>
      </c>
      <c r="G100" s="107">
        <v>0.61264289180034748</v>
      </c>
      <c r="H100" s="107">
        <v>0.62012080717639873</v>
      </c>
      <c r="I100" s="107">
        <v>0.63295130373959174</v>
      </c>
      <c r="J100" s="107">
        <v>0.6268803565057679</v>
      </c>
      <c r="K100" s="107">
        <v>0.62443980236839691</v>
      </c>
      <c r="L100" s="107">
        <v>0.63521118440969027</v>
      </c>
      <c r="M100" s="107">
        <v>0.64457464963127986</v>
      </c>
      <c r="N100" s="107">
        <v>0.64723216973400932</v>
      </c>
      <c r="O100" s="107">
        <v>0.65230572417441013</v>
      </c>
      <c r="P100" s="107">
        <v>0.65196965942533291</v>
      </c>
      <c r="Q100" s="107">
        <v>0.66468196720871631</v>
      </c>
    </row>
    <row r="101" spans="1:17" x14ac:dyDescent="0.25">
      <c r="A101" s="45" t="s">
        <v>276</v>
      </c>
      <c r="B101" s="116">
        <v>0.28075539685585582</v>
      </c>
      <c r="C101" s="116">
        <v>0.28495770166937201</v>
      </c>
      <c r="D101" s="116">
        <v>0.28738912655040927</v>
      </c>
      <c r="E101" s="116">
        <v>0.27589921591045197</v>
      </c>
      <c r="F101" s="116">
        <v>0.27244191251576955</v>
      </c>
      <c r="G101" s="116">
        <v>0.28413576433883198</v>
      </c>
      <c r="H101" s="116">
        <v>0.28084993362741678</v>
      </c>
      <c r="I101" s="116">
        <v>0.28358898345088568</v>
      </c>
      <c r="J101" s="116">
        <v>0.29681118273686802</v>
      </c>
      <c r="K101" s="116">
        <v>0.29644356373624475</v>
      </c>
      <c r="L101" s="116">
        <v>0.31088156753133767</v>
      </c>
      <c r="M101" s="116">
        <v>0.2952343956620444</v>
      </c>
      <c r="N101" s="116">
        <v>0.28517671069413381</v>
      </c>
      <c r="O101" s="116">
        <v>0.28539369394367647</v>
      </c>
      <c r="P101" s="116">
        <v>0.28607423798374199</v>
      </c>
      <c r="Q101" s="116">
        <v>0.28941100074090564</v>
      </c>
    </row>
    <row r="102" spans="1:17" x14ac:dyDescent="0.25">
      <c r="A102" s="45" t="s">
        <v>277</v>
      </c>
      <c r="B102" s="116">
        <v>0.17277603102052491</v>
      </c>
      <c r="C102" s="116">
        <v>0.17459518212560479</v>
      </c>
      <c r="D102" s="116">
        <v>0.17683488477312531</v>
      </c>
      <c r="E102" s="116">
        <v>0.17279039004119709</v>
      </c>
      <c r="F102" s="116">
        <v>0.17586929773451135</v>
      </c>
      <c r="G102" s="116">
        <v>0.1780676142540627</v>
      </c>
      <c r="H102" s="116">
        <v>0.17569783642086262</v>
      </c>
      <c r="I102" s="116">
        <v>0.1799688801829214</v>
      </c>
      <c r="J102" s="116">
        <v>0.18100332552257664</v>
      </c>
      <c r="K102" s="116">
        <v>0.18177760593982412</v>
      </c>
      <c r="L102" s="116">
        <v>0.18366194321125856</v>
      </c>
      <c r="M102" s="116">
        <v>0.18744807735098487</v>
      </c>
      <c r="N102" s="116">
        <v>0.18958041517747168</v>
      </c>
      <c r="O102" s="116">
        <v>0.1928044773844623</v>
      </c>
      <c r="P102" s="116">
        <v>0.19265838743791477</v>
      </c>
      <c r="Q102" s="116">
        <v>0.19416663647513321</v>
      </c>
    </row>
    <row r="103" spans="1:17" x14ac:dyDescent="0.25">
      <c r="A103" s="45" t="s">
        <v>280</v>
      </c>
      <c r="B103" s="116">
        <v>0.17999273785680955</v>
      </c>
      <c r="C103" s="116">
        <v>0.18144542318215331</v>
      </c>
      <c r="D103" s="116">
        <v>0.18297808089445528</v>
      </c>
      <c r="E103" s="116">
        <v>0.17902182437264505</v>
      </c>
      <c r="F103" s="116">
        <v>0.18127083035690553</v>
      </c>
      <c r="G103" s="116">
        <v>0.18621122104853299</v>
      </c>
      <c r="H103" s="116">
        <v>0.18379442358323686</v>
      </c>
      <c r="I103" s="116">
        <v>0.18883166827952583</v>
      </c>
      <c r="J103" s="116">
        <v>0.18930883940558654</v>
      </c>
      <c r="K103" s="116">
        <v>0.1894432314501806</v>
      </c>
      <c r="L103" s="116">
        <v>0.19485336837118852</v>
      </c>
      <c r="M103" s="116">
        <v>0.19413339308253272</v>
      </c>
      <c r="N103" s="116">
        <v>0.19189571399931615</v>
      </c>
      <c r="O103" s="116">
        <v>0.19301471620489305</v>
      </c>
      <c r="P103" s="116">
        <v>0.19201333485332245</v>
      </c>
      <c r="Q103" s="116">
        <v>0.19559799250085524</v>
      </c>
    </row>
    <row r="104" spans="1:17" x14ac:dyDescent="0.25">
      <c r="A104" s="45" t="s">
        <v>284</v>
      </c>
      <c r="B104" s="116">
        <v>0.47482135852635587</v>
      </c>
      <c r="C104" s="116">
        <v>0.47562547759754309</v>
      </c>
      <c r="D104" s="116">
        <v>0.47405460818785095</v>
      </c>
      <c r="E104" s="116">
        <v>0.46856218557768814</v>
      </c>
      <c r="F104" s="116">
        <v>0.4700032903538986</v>
      </c>
      <c r="G104" s="116">
        <v>0.48217082615631002</v>
      </c>
      <c r="H104" s="116">
        <v>0.47720242895975723</v>
      </c>
      <c r="I104" s="116">
        <v>0.50035457497143232</v>
      </c>
      <c r="J104" s="116">
        <v>0.50108742567337416</v>
      </c>
      <c r="K104" s="116">
        <v>0.50317682065891556</v>
      </c>
      <c r="L104" s="116">
        <v>0.51180491162539776</v>
      </c>
      <c r="M104" s="116">
        <v>0.51334163828230805</v>
      </c>
      <c r="N104" s="116">
        <v>0.50788802609920802</v>
      </c>
      <c r="O104" s="116">
        <v>0.51126893334312107</v>
      </c>
      <c r="P104" s="116">
        <v>0.51051016533394056</v>
      </c>
      <c r="Q104" s="116">
        <v>0.51980903573116077</v>
      </c>
    </row>
    <row r="105" spans="1:17" x14ac:dyDescent="0.25">
      <c r="A105" s="45" t="s">
        <v>291</v>
      </c>
      <c r="B105" s="116">
        <v>0.25195835398507438</v>
      </c>
      <c r="C105" s="116">
        <v>0.25262418841990841</v>
      </c>
      <c r="D105" s="116">
        <v>0.25380777287475886</v>
      </c>
      <c r="E105" s="116">
        <v>0.25430796535749234</v>
      </c>
      <c r="F105" s="116">
        <v>0.26253414640418543</v>
      </c>
      <c r="G105" s="116">
        <v>0.26251772273267793</v>
      </c>
      <c r="H105" s="116">
        <v>0.2636166627866286</v>
      </c>
      <c r="I105" s="116">
        <v>0.26514731630664412</v>
      </c>
      <c r="J105" s="116">
        <v>0.2686205005664013</v>
      </c>
      <c r="K105" s="116">
        <v>0.26705628586744273</v>
      </c>
      <c r="L105" s="116">
        <v>0.26857190603895026</v>
      </c>
      <c r="M105" s="116">
        <v>0.26657078598880785</v>
      </c>
      <c r="N105" s="116">
        <v>0.26704557973355425</v>
      </c>
      <c r="O105" s="116">
        <v>0.27138755258574759</v>
      </c>
      <c r="P105" s="116">
        <v>0.27225350681347188</v>
      </c>
      <c r="Q105" s="116">
        <v>0.27721953600248839</v>
      </c>
    </row>
    <row r="106" spans="1:17" x14ac:dyDescent="0.25">
      <c r="A106" s="57" t="s">
        <v>290</v>
      </c>
      <c r="B106" s="108">
        <v>0.37361512391649698</v>
      </c>
      <c r="C106" s="108">
        <v>0.37075836573559001</v>
      </c>
      <c r="D106" s="108">
        <v>0.37117171727026699</v>
      </c>
      <c r="E106" s="108">
        <v>0.37755489916839852</v>
      </c>
      <c r="F106" s="108">
        <v>0.38278250792439317</v>
      </c>
      <c r="G106" s="108">
        <v>0.38473157224459764</v>
      </c>
      <c r="H106" s="108">
        <v>0.38875161867524527</v>
      </c>
      <c r="I106" s="108">
        <v>0.39370908698365986</v>
      </c>
      <c r="J106" s="108">
        <v>0.38137100442159522</v>
      </c>
      <c r="K106" s="108">
        <v>0.38128542453554898</v>
      </c>
      <c r="L106" s="108">
        <v>0.3812635909301621</v>
      </c>
      <c r="M106" s="108">
        <v>0.39193879369444817</v>
      </c>
      <c r="N106" s="108">
        <v>0.39509546839891296</v>
      </c>
      <c r="O106" s="108">
        <v>0.39507855256932489</v>
      </c>
      <c r="P106" s="108">
        <v>0.39692668375256557</v>
      </c>
      <c r="Q106" s="108">
        <v>0.39998605921815333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D28"/>
  <sheetViews>
    <sheetView workbookViewId="0">
      <selection activeCell="B3" sqref="B3"/>
    </sheetView>
  </sheetViews>
  <sheetFormatPr defaultRowHeight="15" x14ac:dyDescent="0.25"/>
  <cols>
    <col min="1" max="1" width="46.28515625" customWidth="1"/>
    <col min="2" max="4" width="28" customWidth="1"/>
  </cols>
  <sheetData>
    <row r="1" spans="1:4" x14ac:dyDescent="0.25">
      <c r="A1" s="2" t="s">
        <v>3</v>
      </c>
      <c r="B1" s="4" t="s">
        <v>29</v>
      </c>
      <c r="C1" s="4" t="s">
        <v>32</v>
      </c>
      <c r="D1" s="3" t="s">
        <v>33</v>
      </c>
    </row>
    <row r="2" spans="1:4" x14ac:dyDescent="0.25">
      <c r="A2" t="s">
        <v>4</v>
      </c>
      <c r="B2" s="5">
        <f>'Summarized EPS Categories'!M3</f>
        <v>1</v>
      </c>
      <c r="C2" s="5">
        <f>'Summarized EPS Categories'!N3</f>
        <v>0</v>
      </c>
      <c r="D2" s="5">
        <f>'Summarized EPS Categories'!O3</f>
        <v>0</v>
      </c>
    </row>
    <row r="3" spans="1:4" x14ac:dyDescent="0.25">
      <c r="A3" t="s">
        <v>5</v>
      </c>
      <c r="B3" s="5">
        <f>'Summarized EPS Categories'!M4</f>
        <v>1</v>
      </c>
      <c r="C3" s="5">
        <f>'Summarized EPS Categories'!N4</f>
        <v>0</v>
      </c>
      <c r="D3" s="5">
        <f>'Summarized EPS Categories'!O4</f>
        <v>0</v>
      </c>
    </row>
    <row r="4" spans="1:4" x14ac:dyDescent="0.25">
      <c r="A4" t="s">
        <v>6</v>
      </c>
      <c r="B4" s="5">
        <f>'Summarized EPS Categories'!M5</f>
        <v>0.20641025641025643</v>
      </c>
      <c r="C4" s="5">
        <f>'Summarized EPS Categories'!N5</f>
        <v>0.65073260073260075</v>
      </c>
      <c r="D4" s="5">
        <f>'Summarized EPS Categories'!O5</f>
        <v>0.14285714285714288</v>
      </c>
    </row>
    <row r="5" spans="1:4" x14ac:dyDescent="0.25">
      <c r="A5" t="s">
        <v>7</v>
      </c>
      <c r="B5" s="5">
        <f>'Summarized EPS Categories'!M6</f>
        <v>1</v>
      </c>
      <c r="C5" s="5">
        <f>'Summarized EPS Categories'!N6</f>
        <v>0</v>
      </c>
      <c r="D5" s="5">
        <f>'Summarized EPS Categories'!O6</f>
        <v>0</v>
      </c>
    </row>
    <row r="6" spans="1:4" x14ac:dyDescent="0.25">
      <c r="A6" t="s">
        <v>8</v>
      </c>
      <c r="B6" s="5">
        <f>'Summarized EPS Categories'!M7</f>
        <v>0.39944444444444444</v>
      </c>
      <c r="C6" s="5">
        <f>'Summarized EPS Categories'!N7</f>
        <v>0.60055555555555551</v>
      </c>
      <c r="D6" s="5">
        <f>'Summarized EPS Categories'!O7</f>
        <v>0</v>
      </c>
    </row>
    <row r="7" spans="1:4" x14ac:dyDescent="0.25">
      <c r="A7" t="s">
        <v>9</v>
      </c>
      <c r="B7" s="5">
        <f>'Summarized EPS Categories'!M8</f>
        <v>0.58696969696969703</v>
      </c>
      <c r="C7" s="5">
        <f>'Summarized EPS Categories'!N8</f>
        <v>0.41303030303030308</v>
      </c>
      <c r="D7" s="5">
        <f>'Summarized EPS Categories'!O8</f>
        <v>0</v>
      </c>
    </row>
    <row r="8" spans="1:4" x14ac:dyDescent="0.25">
      <c r="A8" t="s">
        <v>10</v>
      </c>
      <c r="B8" s="5">
        <f>'Summarized EPS Categories'!M9</f>
        <v>0.30882352941176477</v>
      </c>
      <c r="C8" s="5">
        <f>'Summarized EPS Categories'!N9</f>
        <v>0.69117647058823528</v>
      </c>
      <c r="D8" s="5">
        <f>'Summarized EPS Categories'!O9</f>
        <v>0</v>
      </c>
    </row>
    <row r="9" spans="1:4" x14ac:dyDescent="0.25">
      <c r="A9" t="s">
        <v>11</v>
      </c>
      <c r="B9" s="5">
        <f>'Summarized EPS Categories'!M10</f>
        <v>0.46111111111111114</v>
      </c>
      <c r="C9" s="5">
        <f>'Summarized EPS Categories'!N10</f>
        <v>0.50042735042735043</v>
      </c>
      <c r="D9" s="5">
        <f>'Summarized EPS Categories'!O10</f>
        <v>3.8461538461538457E-2</v>
      </c>
    </row>
    <row r="10" spans="1:4" x14ac:dyDescent="0.25">
      <c r="A10" t="s">
        <v>12</v>
      </c>
      <c r="B10" s="5">
        <f>'Summarized EPS Categories'!M11</f>
        <v>0.20641025641025643</v>
      </c>
      <c r="C10" s="5">
        <f>'Summarized EPS Categories'!N11</f>
        <v>0.65073260073260075</v>
      </c>
      <c r="D10" s="5">
        <f>'Summarized EPS Categories'!O11</f>
        <v>0.14285714285714288</v>
      </c>
    </row>
    <row r="11" spans="1:4" x14ac:dyDescent="0.25">
      <c r="A11" t="s">
        <v>13</v>
      </c>
      <c r="B11" s="5">
        <f>'Summarized EPS Categories'!M12</f>
        <v>0.20641025641025643</v>
      </c>
      <c r="C11" s="5">
        <f>'Summarized EPS Categories'!N12</f>
        <v>0.65073260073260075</v>
      </c>
      <c r="D11" s="5">
        <f>'Summarized EPS Categories'!O12</f>
        <v>0.14285714285714288</v>
      </c>
    </row>
    <row r="12" spans="1:4" x14ac:dyDescent="0.25">
      <c r="A12" t="s">
        <v>14</v>
      </c>
      <c r="B12" s="5">
        <f>'Summarized EPS Categories'!M13</f>
        <v>0.20641025641025643</v>
      </c>
      <c r="C12" s="5">
        <f>'Summarized EPS Categories'!N13</f>
        <v>0.65073260073260075</v>
      </c>
      <c r="D12" s="5">
        <f>'Summarized EPS Categories'!O13</f>
        <v>0.14285714285714288</v>
      </c>
    </row>
    <row r="13" spans="1:4" x14ac:dyDescent="0.25">
      <c r="A13" t="s">
        <v>15</v>
      </c>
      <c r="B13" s="5">
        <f>'Summarized EPS Categories'!M14</f>
        <v>0</v>
      </c>
      <c r="C13" s="5">
        <f>'Summarized EPS Categories'!N14</f>
        <v>0.5</v>
      </c>
      <c r="D13" s="5">
        <f>'Summarized EPS Categories'!O14</f>
        <v>0.5</v>
      </c>
    </row>
    <row r="14" spans="1:4" x14ac:dyDescent="0.25">
      <c r="A14" t="s">
        <v>16</v>
      </c>
      <c r="B14" s="5">
        <f>'Summarized EPS Categories'!M15</f>
        <v>2.5419428428722208E-2</v>
      </c>
      <c r="C14" s="5">
        <f>'Summarized EPS Categories'!N15</f>
        <v>0.50072640231930199</v>
      </c>
      <c r="D14" s="5">
        <f>'Summarized EPS Categories'!O15</f>
        <v>0.47385416925197582</v>
      </c>
    </row>
    <row r="15" spans="1:4" x14ac:dyDescent="0.25">
      <c r="A15" t="s">
        <v>17</v>
      </c>
      <c r="B15" s="5">
        <f>'Summarized EPS Categories'!M16</f>
        <v>6.7371476611620251E-3</v>
      </c>
      <c r="C15" s="5">
        <f>'Summarized EPS Categories'!N16</f>
        <v>0.50001439296096106</v>
      </c>
      <c r="D15" s="5">
        <f>'Summarized EPS Categories'!O16</f>
        <v>0.49324845937787681</v>
      </c>
    </row>
    <row r="16" spans="1:4" x14ac:dyDescent="0.25">
      <c r="A16" t="s">
        <v>18</v>
      </c>
      <c r="B16" s="5">
        <f>'Summarized EPS Categories'!M17</f>
        <v>8.3570206605512551E-2</v>
      </c>
      <c r="C16" s="5">
        <f>'Summarized EPS Categories'!N17</f>
        <v>0.55461276481556288</v>
      </c>
      <c r="D16" s="5">
        <f>'Summarized EPS Categories'!O17</f>
        <v>0.36181702857892462</v>
      </c>
    </row>
    <row r="17" spans="1:4" x14ac:dyDescent="0.25">
      <c r="A17" t="s">
        <v>19</v>
      </c>
      <c r="B17" s="5">
        <f>'Summarized EPS Categories'!M18</f>
        <v>0.25317460317460311</v>
      </c>
      <c r="C17" s="5">
        <f>'Summarized EPS Categories'!N18</f>
        <v>0.42936507936507934</v>
      </c>
      <c r="D17" s="5">
        <f>'Summarized EPS Categories'!O18</f>
        <v>0.31746031746031744</v>
      </c>
    </row>
    <row r="18" spans="1:4" x14ac:dyDescent="0.25">
      <c r="A18" t="s">
        <v>20</v>
      </c>
      <c r="B18" s="5">
        <f>'Summarized EPS Categories'!M19</f>
        <v>0.25317460317460311</v>
      </c>
      <c r="C18" s="5">
        <f>'Summarized EPS Categories'!N19</f>
        <v>0.42936507936507934</v>
      </c>
      <c r="D18" s="5">
        <f>'Summarized EPS Categories'!O19</f>
        <v>0.31746031746031744</v>
      </c>
    </row>
    <row r="19" spans="1:4" x14ac:dyDescent="0.25">
      <c r="A19" t="s">
        <v>21</v>
      </c>
      <c r="B19" s="5">
        <f>'Summarized EPS Categories'!M20</f>
        <v>0.25317460317460311</v>
      </c>
      <c r="C19" s="5">
        <f>'Summarized EPS Categories'!N20</f>
        <v>0.42936507936507934</v>
      </c>
      <c r="D19" s="5">
        <f>'Summarized EPS Categories'!O20</f>
        <v>0.31746031746031744</v>
      </c>
    </row>
    <row r="20" spans="1:4" x14ac:dyDescent="0.25">
      <c r="A20" t="s">
        <v>22</v>
      </c>
      <c r="B20" s="5">
        <f>'Summarized EPS Categories'!M21</f>
        <v>0.25317460317460311</v>
      </c>
      <c r="C20" s="5">
        <f>'Summarized EPS Categories'!N21</f>
        <v>0.42936507936507934</v>
      </c>
      <c r="D20" s="5">
        <f>'Summarized EPS Categories'!O21</f>
        <v>0.31746031746031744</v>
      </c>
    </row>
    <row r="21" spans="1:4" x14ac:dyDescent="0.25">
      <c r="A21" t="s">
        <v>23</v>
      </c>
      <c r="B21" s="5">
        <f>'Summarized EPS Categories'!M22</f>
        <v>0.42516339869281045</v>
      </c>
      <c r="C21" s="5">
        <f>'Summarized EPS Categories'!N22</f>
        <v>0.41797385620915034</v>
      </c>
      <c r="D21" s="5">
        <f>'Summarized EPS Categories'!O22</f>
        <v>0.15686274509803921</v>
      </c>
    </row>
    <row r="22" spans="1:4" x14ac:dyDescent="0.25">
      <c r="A22" t="s">
        <v>24</v>
      </c>
      <c r="B22" s="5">
        <f>'Summarized EPS Categories'!M23</f>
        <v>0.42516339869281045</v>
      </c>
      <c r="C22" s="5">
        <f>'Summarized EPS Categories'!N23</f>
        <v>0.41797385620915034</v>
      </c>
      <c r="D22" s="5">
        <f>'Summarized EPS Categories'!O23</f>
        <v>0.15686274509803921</v>
      </c>
    </row>
    <row r="23" spans="1:4" x14ac:dyDescent="0.25">
      <c r="A23" t="s">
        <v>25</v>
      </c>
      <c r="B23" s="5">
        <f>'Summarized EPS Categories'!M24</f>
        <v>0.25317460317460311</v>
      </c>
      <c r="C23" s="5">
        <f>'Summarized EPS Categories'!N24</f>
        <v>0.42936507936507934</v>
      </c>
      <c r="D23" s="5">
        <f>'Summarized EPS Categories'!O24</f>
        <v>0.31746031746031744</v>
      </c>
    </row>
    <row r="24" spans="1:4" x14ac:dyDescent="0.25">
      <c r="A24" t="s">
        <v>26</v>
      </c>
      <c r="B24" s="5">
        <f>'Summarized EPS Categories'!M25</f>
        <v>1</v>
      </c>
      <c r="C24" s="5">
        <f>'Summarized EPS Categories'!N25</f>
        <v>0</v>
      </c>
      <c r="D24" s="5">
        <f>'Summarized EPS Categories'!O25</f>
        <v>0</v>
      </c>
    </row>
    <row r="25" spans="1:4" x14ac:dyDescent="0.25">
      <c r="A25" t="s">
        <v>27</v>
      </c>
      <c r="B25" s="5">
        <f>'Summarized EPS Categories'!M26</f>
        <v>1</v>
      </c>
      <c r="C25" s="5">
        <f>'Summarized EPS Categories'!N26</f>
        <v>0</v>
      </c>
      <c r="D25" s="5">
        <f>'Summarized EPS Categories'!O26</f>
        <v>0</v>
      </c>
    </row>
    <row r="26" spans="1:4" x14ac:dyDescent="0.25">
      <c r="A26" t="s">
        <v>28</v>
      </c>
      <c r="B26" s="5">
        <f>'Summarized EPS Categories'!M27</f>
        <v>1</v>
      </c>
      <c r="C26" s="5">
        <f>'Summarized EPS Categories'!N27</f>
        <v>0</v>
      </c>
      <c r="D26" s="5">
        <f>'Summarized EPS Categories'!O27</f>
        <v>0</v>
      </c>
    </row>
    <row r="28" spans="1:4" x14ac:dyDescent="0.25">
      <c r="B28" s="5"/>
      <c r="C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17A7-5441-4C5A-8AB7-A475DEE3176E}">
  <sheetPr>
    <tabColor rgb="FF00B050"/>
  </sheetPr>
  <dimension ref="A1:Q27"/>
  <sheetViews>
    <sheetView workbookViewId="0">
      <selection activeCell="M6" sqref="M6:O6"/>
    </sheetView>
  </sheetViews>
  <sheetFormatPr defaultRowHeight="15" x14ac:dyDescent="0.25"/>
  <cols>
    <col min="1" max="1" width="45.7109375" customWidth="1"/>
    <col min="6" max="6" width="36.140625" customWidth="1"/>
    <col min="7" max="7" width="7.28515625" customWidth="1"/>
    <col min="13" max="13" width="20" customWidth="1"/>
    <col min="14" max="14" width="16.140625" customWidth="1"/>
    <col min="15" max="15" width="12.7109375" customWidth="1"/>
  </cols>
  <sheetData>
    <row r="1" spans="1:17" x14ac:dyDescent="0.25">
      <c r="B1" s="137" t="s">
        <v>308</v>
      </c>
      <c r="C1" s="137"/>
      <c r="D1" s="137"/>
      <c r="E1" s="137"/>
      <c r="F1" s="1"/>
      <c r="G1" s="1"/>
      <c r="H1" s="137" t="s">
        <v>310</v>
      </c>
      <c r="I1" s="137"/>
      <c r="J1" s="137"/>
      <c r="K1" s="136"/>
      <c r="L1" s="1"/>
      <c r="M1" s="137" t="s">
        <v>309</v>
      </c>
      <c r="N1" s="137"/>
      <c r="O1" s="137"/>
    </row>
    <row r="2" spans="1:17" ht="60" x14ac:dyDescent="0.25">
      <c r="B2" s="3" t="s">
        <v>41</v>
      </c>
      <c r="C2" s="3" t="s">
        <v>42</v>
      </c>
      <c r="D2" s="3" t="s">
        <v>43</v>
      </c>
      <c r="E2" s="3" t="s">
        <v>44</v>
      </c>
      <c r="F2" s="134" t="s">
        <v>31</v>
      </c>
      <c r="G2" s="3"/>
      <c r="H2" s="3" t="s">
        <v>41</v>
      </c>
      <c r="I2" s="4" t="s">
        <v>292</v>
      </c>
      <c r="J2" s="4" t="s">
        <v>311</v>
      </c>
      <c r="K2" s="3" t="s">
        <v>312</v>
      </c>
      <c r="L2" s="1"/>
      <c r="M2" s="135" t="s">
        <v>293</v>
      </c>
      <c r="N2" s="135" t="s">
        <v>297</v>
      </c>
      <c r="O2" s="135" t="s">
        <v>298</v>
      </c>
    </row>
    <row r="3" spans="1:17" x14ac:dyDescent="0.25">
      <c r="A3" t="s">
        <v>4</v>
      </c>
      <c r="F3" t="s">
        <v>296</v>
      </c>
      <c r="M3" s="130">
        <v>1</v>
      </c>
      <c r="N3" s="130">
        <v>0</v>
      </c>
      <c r="O3" s="130">
        <v>0</v>
      </c>
    </row>
    <row r="4" spans="1:17" x14ac:dyDescent="0.25">
      <c r="A4" t="s">
        <v>5</v>
      </c>
      <c r="B4" s="8"/>
      <c r="C4" s="8"/>
      <c r="D4" s="8"/>
      <c r="E4" s="8"/>
      <c r="F4" t="s">
        <v>296</v>
      </c>
      <c r="H4" s="8">
        <f t="shared" ref="H4:H6" si="0">B4</f>
        <v>0</v>
      </c>
      <c r="I4" s="130">
        <f t="shared" ref="I4:I6" si="1">C4*(65/300)</f>
        <v>0</v>
      </c>
      <c r="J4" s="8">
        <f>C4-I4</f>
        <v>0</v>
      </c>
      <c r="K4" s="8">
        <f>SUM(D4:E4)</f>
        <v>0</v>
      </c>
      <c r="M4" s="130">
        <v>1</v>
      </c>
      <c r="N4" s="130">
        <v>0</v>
      </c>
      <c r="O4" s="130">
        <v>0</v>
      </c>
      <c r="Q4" s="8"/>
    </row>
    <row r="5" spans="1:17" x14ac:dyDescent="0.25">
      <c r="A5" t="s">
        <v>6</v>
      </c>
      <c r="B5" s="8">
        <f>'Combined Data and Graph'!D20</f>
        <v>0.06</v>
      </c>
      <c r="C5" s="8">
        <f>'Combined Data and Graph'!E20</f>
        <v>0.59</v>
      </c>
      <c r="D5" s="8">
        <f>'Combined Data and Graph'!F20</f>
        <v>0.13</v>
      </c>
      <c r="E5" s="8">
        <f>'Combined Data and Graph'!G20</f>
        <v>0</v>
      </c>
      <c r="F5" t="s">
        <v>294</v>
      </c>
      <c r="H5" s="8">
        <f t="shared" si="0"/>
        <v>0.06</v>
      </c>
      <c r="I5" s="130">
        <f t="shared" si="1"/>
        <v>0.12783333333333333</v>
      </c>
      <c r="J5" s="8">
        <f t="shared" ref="J5:J6" si="2">C5-I5+SUM(D5:E5)</f>
        <v>0.59216666666666662</v>
      </c>
      <c r="K5" s="8">
        <f t="shared" ref="K5:K24" si="3">SUM(D5:E5)</f>
        <v>0.13</v>
      </c>
      <c r="M5" s="8">
        <f t="shared" ref="M5:M24" si="4">SUM(H5:I5)/SUM(H5:K5)</f>
        <v>0.20641025641025643</v>
      </c>
      <c r="N5" s="8">
        <f t="shared" ref="N5:N24" si="5">J5/SUM(H5:K5)</f>
        <v>0.65073260073260075</v>
      </c>
      <c r="O5" s="8">
        <f t="shared" ref="O5:O24" si="6">K5/SUM(H5:K5)</f>
        <v>0.14285714285714288</v>
      </c>
    </row>
    <row r="6" spans="1:17" x14ac:dyDescent="0.25">
      <c r="A6" t="s">
        <v>7</v>
      </c>
      <c r="B6" s="8"/>
      <c r="C6" s="8"/>
      <c r="D6" s="8"/>
      <c r="E6" s="8"/>
      <c r="F6" t="s">
        <v>296</v>
      </c>
      <c r="H6" s="8">
        <f t="shared" si="0"/>
        <v>0</v>
      </c>
      <c r="I6" s="130">
        <f t="shared" si="1"/>
        <v>0</v>
      </c>
      <c r="J6" s="8">
        <f t="shared" si="2"/>
        <v>0</v>
      </c>
      <c r="K6" s="8">
        <f t="shared" si="3"/>
        <v>0</v>
      </c>
      <c r="M6" s="130">
        <v>1</v>
      </c>
      <c r="N6" s="130">
        <v>0</v>
      </c>
      <c r="O6" s="130">
        <v>0</v>
      </c>
    </row>
    <row r="7" spans="1:17" x14ac:dyDescent="0.25">
      <c r="A7" t="s">
        <v>8</v>
      </c>
      <c r="B7" s="8">
        <f>'Combined Data and Graph'!D17</f>
        <v>0.14000000000000001</v>
      </c>
      <c r="C7" s="8">
        <f>'Combined Data and Graph'!E17</f>
        <v>0.46</v>
      </c>
      <c r="D7" s="8">
        <f>'Combined Data and Graph'!F17</f>
        <v>0</v>
      </c>
      <c r="E7" s="8">
        <f>'Combined Data and Graph'!G17</f>
        <v>0</v>
      </c>
      <c r="H7" s="8">
        <f>B7</f>
        <v>0.14000000000000001</v>
      </c>
      <c r="I7" s="130">
        <f>C7*(65/300)</f>
        <v>9.9666666666666681E-2</v>
      </c>
      <c r="J7" s="8">
        <f>C7-I7+SUM(D7:E7)</f>
        <v>0.36033333333333334</v>
      </c>
      <c r="K7" s="8">
        <f t="shared" si="3"/>
        <v>0</v>
      </c>
      <c r="M7" s="8">
        <f t="shared" si="4"/>
        <v>0.39944444444444444</v>
      </c>
      <c r="N7" s="8">
        <f t="shared" si="5"/>
        <v>0.60055555555555551</v>
      </c>
      <c r="O7" s="8">
        <f t="shared" si="6"/>
        <v>0</v>
      </c>
    </row>
    <row r="8" spans="1:17" x14ac:dyDescent="0.25">
      <c r="A8" t="s">
        <v>9</v>
      </c>
      <c r="B8" s="8">
        <f>'Combined Data and Graph'!D8</f>
        <v>0.26</v>
      </c>
      <c r="C8" s="8">
        <f>'Combined Data and Graph'!E8</f>
        <v>0.28999999999999998</v>
      </c>
      <c r="D8" s="8">
        <f>'Combined Data and Graph'!F8</f>
        <v>0</v>
      </c>
      <c r="E8" s="8">
        <f>'Combined Data and Graph'!G8</f>
        <v>0</v>
      </c>
      <c r="H8" s="8">
        <f t="shared" ref="H8:H24" si="7">B8</f>
        <v>0.26</v>
      </c>
      <c r="I8" s="130">
        <f t="shared" ref="I8:I24" si="8">C8*(65/300)</f>
        <v>6.2833333333333324E-2</v>
      </c>
      <c r="J8" s="8">
        <f t="shared" ref="J8:J24" si="9">C8-I8+SUM(D8:E8)</f>
        <v>0.22716666666666666</v>
      </c>
      <c r="K8" s="8">
        <f t="shared" si="3"/>
        <v>0</v>
      </c>
      <c r="M8" s="8">
        <f t="shared" si="4"/>
        <v>0.58696969696969703</v>
      </c>
      <c r="N8" s="8">
        <f t="shared" si="5"/>
        <v>0.41303030303030308</v>
      </c>
      <c r="O8" s="8">
        <f t="shared" si="6"/>
        <v>0</v>
      </c>
    </row>
    <row r="9" spans="1:17" x14ac:dyDescent="0.25">
      <c r="A9" t="s">
        <v>10</v>
      </c>
      <c r="B9" s="8">
        <f>'Combined Data and Graph'!D10</f>
        <v>0.08</v>
      </c>
      <c r="C9" s="8">
        <f>'Combined Data and Graph'!E10</f>
        <v>0.6</v>
      </c>
      <c r="D9" s="8">
        <f>'Combined Data and Graph'!F10</f>
        <v>0</v>
      </c>
      <c r="E9" s="8">
        <f>'Combined Data and Graph'!G10</f>
        <v>0</v>
      </c>
      <c r="H9" s="8">
        <f t="shared" si="7"/>
        <v>0.08</v>
      </c>
      <c r="I9" s="130">
        <f t="shared" si="8"/>
        <v>0.13</v>
      </c>
      <c r="J9" s="8">
        <f t="shared" si="9"/>
        <v>0.47</v>
      </c>
      <c r="K9" s="8">
        <f t="shared" si="3"/>
        <v>0</v>
      </c>
      <c r="M9" s="8">
        <f t="shared" si="4"/>
        <v>0.30882352941176477</v>
      </c>
      <c r="N9" s="8">
        <f t="shared" si="5"/>
        <v>0.69117647058823528</v>
      </c>
      <c r="O9" s="8">
        <f t="shared" si="6"/>
        <v>0</v>
      </c>
    </row>
    <row r="10" spans="1:17" x14ac:dyDescent="0.25">
      <c r="A10" t="s">
        <v>11</v>
      </c>
      <c r="B10" s="8">
        <f>'Combined Data and Graph'!D18</f>
        <v>0.26</v>
      </c>
      <c r="C10" s="8">
        <f>'Combined Data and Graph'!E18</f>
        <v>0.46</v>
      </c>
      <c r="D10" s="8">
        <f>'Combined Data and Graph'!F18</f>
        <v>0.03</v>
      </c>
      <c r="E10" s="8">
        <f>'Combined Data and Graph'!G18</f>
        <v>0</v>
      </c>
      <c r="H10" s="8">
        <f t="shared" si="7"/>
        <v>0.26</v>
      </c>
      <c r="I10" s="130">
        <f t="shared" si="8"/>
        <v>9.9666666666666681E-2</v>
      </c>
      <c r="J10" s="8">
        <f t="shared" si="9"/>
        <v>0.39033333333333331</v>
      </c>
      <c r="K10" s="8">
        <f t="shared" si="3"/>
        <v>0.03</v>
      </c>
      <c r="M10" s="8">
        <f t="shared" si="4"/>
        <v>0.46111111111111114</v>
      </c>
      <c r="N10" s="8">
        <f t="shared" si="5"/>
        <v>0.50042735042735043</v>
      </c>
      <c r="O10" s="8">
        <f t="shared" si="6"/>
        <v>3.8461538461538457E-2</v>
      </c>
    </row>
    <row r="11" spans="1:17" x14ac:dyDescent="0.25">
      <c r="A11" t="s">
        <v>12</v>
      </c>
      <c r="B11" s="8">
        <f>'Combined Data and Graph'!D20</f>
        <v>0.06</v>
      </c>
      <c r="C11" s="8">
        <f>'Combined Data and Graph'!E20</f>
        <v>0.59</v>
      </c>
      <c r="D11" s="8">
        <f>'Combined Data and Graph'!F20</f>
        <v>0.13</v>
      </c>
      <c r="E11" s="8">
        <f>'Combined Data and Graph'!G20</f>
        <v>0</v>
      </c>
      <c r="F11" t="s">
        <v>294</v>
      </c>
      <c r="H11" s="8">
        <f t="shared" si="7"/>
        <v>0.06</v>
      </c>
      <c r="I11" s="130">
        <f t="shared" si="8"/>
        <v>0.12783333333333333</v>
      </c>
      <c r="J11" s="8">
        <f t="shared" si="9"/>
        <v>0.59216666666666662</v>
      </c>
      <c r="K11" s="8">
        <f t="shared" si="3"/>
        <v>0.13</v>
      </c>
      <c r="M11" s="8">
        <f t="shared" si="4"/>
        <v>0.20641025641025643</v>
      </c>
      <c r="N11" s="8">
        <f t="shared" si="5"/>
        <v>0.65073260073260075</v>
      </c>
      <c r="O11" s="8">
        <f t="shared" si="6"/>
        <v>0.14285714285714288</v>
      </c>
    </row>
    <row r="12" spans="1:17" x14ac:dyDescent="0.25">
      <c r="A12" t="s">
        <v>13</v>
      </c>
      <c r="B12" s="8">
        <f>'Combined Data and Graph'!D20</f>
        <v>0.06</v>
      </c>
      <c r="C12" s="8">
        <f>'Combined Data and Graph'!E20</f>
        <v>0.59</v>
      </c>
      <c r="D12" s="8">
        <f>'Combined Data and Graph'!F20</f>
        <v>0.13</v>
      </c>
      <c r="E12" s="8">
        <f>'Combined Data and Graph'!G20</f>
        <v>0</v>
      </c>
      <c r="H12" s="8">
        <f t="shared" si="7"/>
        <v>0.06</v>
      </c>
      <c r="I12" s="130">
        <f t="shared" si="8"/>
        <v>0.12783333333333333</v>
      </c>
      <c r="J12" s="8">
        <f t="shared" si="9"/>
        <v>0.59216666666666662</v>
      </c>
      <c r="K12" s="8">
        <f t="shared" si="3"/>
        <v>0.13</v>
      </c>
      <c r="M12" s="8">
        <f t="shared" si="4"/>
        <v>0.20641025641025643</v>
      </c>
      <c r="N12" s="8">
        <f t="shared" si="5"/>
        <v>0.65073260073260075</v>
      </c>
      <c r="O12" s="8">
        <f t="shared" si="6"/>
        <v>0.14285714285714288</v>
      </c>
    </row>
    <row r="13" spans="1:17" x14ac:dyDescent="0.25">
      <c r="A13" t="s">
        <v>14</v>
      </c>
      <c r="B13" s="8">
        <f>'Combined Data and Graph'!D20</f>
        <v>0.06</v>
      </c>
      <c r="C13" s="8">
        <f>'Combined Data and Graph'!E20</f>
        <v>0.59</v>
      </c>
      <c r="D13" s="8">
        <f>'Combined Data and Graph'!F20</f>
        <v>0.13</v>
      </c>
      <c r="E13" s="8">
        <f>'Combined Data and Graph'!G20</f>
        <v>0</v>
      </c>
      <c r="F13" t="s">
        <v>294</v>
      </c>
      <c r="H13" s="8">
        <f t="shared" si="7"/>
        <v>0.06</v>
      </c>
      <c r="I13" s="130">
        <f t="shared" si="8"/>
        <v>0.12783333333333333</v>
      </c>
      <c r="J13" s="8">
        <f t="shared" si="9"/>
        <v>0.59216666666666662</v>
      </c>
      <c r="K13" s="8">
        <f t="shared" si="3"/>
        <v>0.13</v>
      </c>
      <c r="M13" s="8">
        <f t="shared" si="4"/>
        <v>0.20641025641025643</v>
      </c>
      <c r="N13" s="8">
        <f t="shared" si="5"/>
        <v>0.65073260073260075</v>
      </c>
      <c r="O13" s="8">
        <f t="shared" si="6"/>
        <v>0.14285714285714288</v>
      </c>
    </row>
    <row r="14" spans="1:17" x14ac:dyDescent="0.25">
      <c r="A14" t="s">
        <v>15</v>
      </c>
      <c r="B14" s="8">
        <f>'Combined Data and Graph'!D11</f>
        <v>0</v>
      </c>
      <c r="C14" s="8">
        <f>'Combined Data and Graph'!E11</f>
        <v>0</v>
      </c>
      <c r="D14" s="8">
        <f>'Combined Data and Graph'!F11</f>
        <v>0.05</v>
      </c>
      <c r="E14" s="8">
        <f>'Combined Data and Graph'!G11</f>
        <v>0.6</v>
      </c>
      <c r="H14" s="8">
        <f t="shared" si="7"/>
        <v>0</v>
      </c>
      <c r="I14" s="130">
        <f t="shared" si="8"/>
        <v>0</v>
      </c>
      <c r="J14" s="8">
        <f t="shared" si="9"/>
        <v>0.65</v>
      </c>
      <c r="K14" s="8">
        <f t="shared" si="3"/>
        <v>0.65</v>
      </c>
      <c r="M14" s="8">
        <f t="shared" si="4"/>
        <v>0</v>
      </c>
      <c r="N14" s="8">
        <f t="shared" si="5"/>
        <v>0.5</v>
      </c>
      <c r="O14" s="8">
        <f t="shared" si="6"/>
        <v>0.5</v>
      </c>
    </row>
    <row r="15" spans="1:17" x14ac:dyDescent="0.25">
      <c r="A15" t="s">
        <v>16</v>
      </c>
      <c r="B15" s="8">
        <f>('Combined Data and Graph'!D14*'Combined Data and Graph'!$H14+'Combined Data and Graph'!D15*'Combined Data and Graph'!$H15)/SUM('Combined Data and Graph'!$H14:$H15)</f>
        <v>2.9700658554119252E-2</v>
      </c>
      <c r="C15" s="8">
        <f>('Combined Data and Graph'!E14*'Combined Data and Graph'!$H14+'Combined Data and Graph'!E15*'Combined Data and Graph'!$H15)/SUM('Combined Data and Graph'!$H14:$H15)</f>
        <v>5.6646377952344132E-2</v>
      </c>
      <c r="D15" s="8">
        <f>('Combined Data and Graph'!F14*'Combined Data and Graph'!$H14+'Combined Data and Graph'!F15*'Combined Data and Graph'!$H15)/SUM('Combined Data and Graph'!$H14:$H15)</f>
        <v>0.11155757337237138</v>
      </c>
      <c r="E15" s="8">
        <f>('Combined Data and Graph'!G14*'Combined Data and Graph'!$H14+'Combined Data and Graph'!G15*'Combined Data and Graph'!$H15)/SUM('Combined Data and Graph'!$H14:$H15)</f>
        <v>0.67089802433764234</v>
      </c>
      <c r="H15" s="8">
        <f t="shared" si="7"/>
        <v>2.9700658554119252E-2</v>
      </c>
      <c r="I15" s="130">
        <f t="shared" si="8"/>
        <v>1.2273381889674563E-2</v>
      </c>
      <c r="J15" s="8">
        <f t="shared" si="9"/>
        <v>0.82682859377268325</v>
      </c>
      <c r="K15" s="8">
        <f t="shared" si="3"/>
        <v>0.78245559771001372</v>
      </c>
      <c r="M15" s="8">
        <f t="shared" si="4"/>
        <v>2.5419428428722208E-2</v>
      </c>
      <c r="N15" s="8">
        <f t="shared" si="5"/>
        <v>0.50072640231930199</v>
      </c>
      <c r="O15" s="8">
        <f t="shared" si="6"/>
        <v>0.47385416925197582</v>
      </c>
    </row>
    <row r="16" spans="1:17" x14ac:dyDescent="0.25">
      <c r="A16" t="s">
        <v>17</v>
      </c>
      <c r="B16" s="130">
        <f>('Combined Data and Graph'!D19*'Combined Data and Graph'!$H19+'Combined Data and Graph'!D12*'Combined Data and Graph'!$H12)/SUM('Combined Data and Graph'!$H19,'Combined Data and Graph'!$H12)</f>
        <v>7.5446757815343692E-3</v>
      </c>
      <c r="C16" s="130">
        <f>('Combined Data and Graph'!E19*'Combined Data and Graph'!$H19+'Combined Data and Graph'!E12*'Combined Data and Graph'!$H12)/SUM('Combined Data and Graph'!$H19,'Combined Data and Graph'!$H12)</f>
        <v>1.3392901042045826E-2</v>
      </c>
      <c r="D16" s="130">
        <f>('Combined Data and Graph'!F19*'Combined Data and Graph'!$H19+'Combined Data and Graph'!F12*'Combined Data and Graph'!$H12)/SUM('Combined Data and Graph'!$H19,'Combined Data and Graph'!$H12)</f>
        <v>4.0357406252274949E-2</v>
      </c>
      <c r="E16" s="130">
        <f>('Combined Data and Graph'!G19*'Combined Data and Graph'!$H19+'Combined Data and Graph'!G12*'Combined Data and Graph'!$H12)/SUM('Combined Data and Graph'!$H19,'Combined Data and Graph'!$H12)</f>
        <v>0.72446266144430438</v>
      </c>
      <c r="H16" s="8">
        <f t="shared" si="7"/>
        <v>7.5446757815343692E-3</v>
      </c>
      <c r="I16" s="130">
        <f t="shared" si="8"/>
        <v>2.9017952257765958E-3</v>
      </c>
      <c r="J16" s="8">
        <f t="shared" si="9"/>
        <v>0.77531117351284851</v>
      </c>
      <c r="K16" s="8">
        <f t="shared" si="3"/>
        <v>0.76482006769657929</v>
      </c>
      <c r="M16" s="8">
        <f t="shared" si="4"/>
        <v>6.7371476611620251E-3</v>
      </c>
      <c r="N16" s="8">
        <f t="shared" si="5"/>
        <v>0.50001439296096106</v>
      </c>
      <c r="O16" s="8">
        <f t="shared" si="6"/>
        <v>0.49324845937787681</v>
      </c>
    </row>
    <row r="17" spans="1:15" x14ac:dyDescent="0.25">
      <c r="A17" t="s">
        <v>18</v>
      </c>
      <c r="B17" s="130">
        <f>('Combined Data and Graph'!D6*'Combined Data and Graph'!$H6+'Combined Data and Graph'!D7*'Combined Data and Graph'!$H7+'Combined Data and Graph'!D9*'Combined Data and Graph'!$H9)/SUM('Combined Data and Graph'!$H6,'Combined Data and Graph'!$H7,'Combined Data and Graph'!$H9)</f>
        <v>1.7275234695250347E-2</v>
      </c>
      <c r="C17" s="130">
        <f>('Combined Data and Graph'!E6*'Combined Data and Graph'!$H6+'Combined Data and Graph'!E7*'Combined Data and Graph'!$H7+'Combined Data and Graph'!E9*'Combined Data and Graph'!$H9)/SUM('Combined Data and Graph'!$H6,'Combined Data and Graph'!$H7,'Combined Data and Graph'!$H9)</f>
        <v>0.1405851581011982</v>
      </c>
      <c r="D17" s="130">
        <f>('Combined Data and Graph'!F6*'Combined Data and Graph'!$H6+'Combined Data and Graph'!F7*'Combined Data and Graph'!$H7+'Combined Data and Graph'!F9*'Combined Data and Graph'!$H9)/SUM('Combined Data and Graph'!$H6,'Combined Data and Graph'!$H7,'Combined Data and Graph'!$H9)</f>
        <v>6.3545038656820138E-2</v>
      </c>
      <c r="E17" s="130">
        <f>('Combined Data and Graph'!G6*'Combined Data and Graph'!$H6+'Combined Data and Graph'!G7*'Combined Data and Graph'!$H7+'Combined Data and Graph'!G9*'Combined Data and Graph'!$H9)/SUM('Combined Data and Graph'!$H6,'Combined Data and Graph'!$H7,'Combined Data and Graph'!$H9)</f>
        <v>0.14312506571467104</v>
      </c>
      <c r="H17" s="8">
        <f t="shared" si="7"/>
        <v>1.7275234695250347E-2</v>
      </c>
      <c r="I17" s="130">
        <f t="shared" si="8"/>
        <v>3.0460117588592947E-2</v>
      </c>
      <c r="J17" s="8">
        <f t="shared" si="9"/>
        <v>0.31679514488409644</v>
      </c>
      <c r="K17" s="8">
        <f t="shared" si="3"/>
        <v>0.20667010437149119</v>
      </c>
      <c r="M17" s="8">
        <f t="shared" si="4"/>
        <v>8.3570206605512551E-2</v>
      </c>
      <c r="N17" s="8">
        <f t="shared" si="5"/>
        <v>0.55461276481556288</v>
      </c>
      <c r="O17" s="8">
        <f t="shared" si="6"/>
        <v>0.36181702857892462</v>
      </c>
    </row>
    <row r="18" spans="1:15" x14ac:dyDescent="0.25">
      <c r="A18" t="s">
        <v>19</v>
      </c>
      <c r="B18" s="8">
        <f>'Combined Data and Graph'!D16</f>
        <v>0.14000000000000001</v>
      </c>
      <c r="C18" s="8">
        <f>'Combined Data and Graph'!E16</f>
        <v>0.09</v>
      </c>
      <c r="D18" s="8">
        <f>'Combined Data and Graph'!F16</f>
        <v>0.09</v>
      </c>
      <c r="E18" s="8">
        <f>'Combined Data and Graph'!G16</f>
        <v>0.11</v>
      </c>
      <c r="F18" t="s">
        <v>295</v>
      </c>
      <c r="H18" s="8">
        <f t="shared" si="7"/>
        <v>0.14000000000000001</v>
      </c>
      <c r="I18" s="130">
        <f t="shared" si="8"/>
        <v>1.95E-2</v>
      </c>
      <c r="J18" s="8">
        <f t="shared" si="9"/>
        <v>0.27050000000000002</v>
      </c>
      <c r="K18" s="8">
        <f t="shared" si="3"/>
        <v>0.2</v>
      </c>
      <c r="M18" s="8">
        <f t="shared" si="4"/>
        <v>0.25317460317460311</v>
      </c>
      <c r="N18" s="8">
        <f t="shared" si="5"/>
        <v>0.42936507936507934</v>
      </c>
      <c r="O18" s="8">
        <f t="shared" si="6"/>
        <v>0.31746031746031744</v>
      </c>
    </row>
    <row r="19" spans="1:15" x14ac:dyDescent="0.25">
      <c r="A19" t="s">
        <v>20</v>
      </c>
      <c r="B19" s="8">
        <f>'Combined Data and Graph'!D16</f>
        <v>0.14000000000000001</v>
      </c>
      <c r="C19" s="8">
        <f>'Combined Data and Graph'!E16</f>
        <v>0.09</v>
      </c>
      <c r="D19" s="8">
        <f>'Combined Data and Graph'!F16</f>
        <v>0.09</v>
      </c>
      <c r="E19" s="8">
        <f>'Combined Data and Graph'!G16</f>
        <v>0.11</v>
      </c>
      <c r="F19" t="s">
        <v>295</v>
      </c>
      <c r="H19" s="8">
        <f t="shared" si="7"/>
        <v>0.14000000000000001</v>
      </c>
      <c r="I19" s="130">
        <f t="shared" si="8"/>
        <v>1.95E-2</v>
      </c>
      <c r="J19" s="8">
        <f t="shared" si="9"/>
        <v>0.27050000000000002</v>
      </c>
      <c r="K19" s="8">
        <f t="shared" si="3"/>
        <v>0.2</v>
      </c>
      <c r="M19" s="8">
        <f t="shared" si="4"/>
        <v>0.25317460317460311</v>
      </c>
      <c r="N19" s="8">
        <f t="shared" si="5"/>
        <v>0.42936507936507934</v>
      </c>
      <c r="O19" s="8">
        <f t="shared" si="6"/>
        <v>0.31746031746031744</v>
      </c>
    </row>
    <row r="20" spans="1:15" x14ac:dyDescent="0.25">
      <c r="A20" t="s">
        <v>21</v>
      </c>
      <c r="B20" s="8">
        <f>'Combined Data and Graph'!D16</f>
        <v>0.14000000000000001</v>
      </c>
      <c r="C20" s="8">
        <f>'Combined Data and Graph'!E16</f>
        <v>0.09</v>
      </c>
      <c r="D20" s="8">
        <f>'Combined Data and Graph'!F16</f>
        <v>0.09</v>
      </c>
      <c r="E20" s="8">
        <f>'Combined Data and Graph'!G16</f>
        <v>0.11</v>
      </c>
      <c r="F20" t="s">
        <v>295</v>
      </c>
      <c r="H20" s="8">
        <f t="shared" si="7"/>
        <v>0.14000000000000001</v>
      </c>
      <c r="I20" s="130">
        <f t="shared" si="8"/>
        <v>1.95E-2</v>
      </c>
      <c r="J20" s="8">
        <f t="shared" si="9"/>
        <v>0.27050000000000002</v>
      </c>
      <c r="K20" s="8">
        <f t="shared" si="3"/>
        <v>0.2</v>
      </c>
      <c r="M20" s="8">
        <f t="shared" si="4"/>
        <v>0.25317460317460311</v>
      </c>
      <c r="N20" s="8">
        <f t="shared" si="5"/>
        <v>0.42936507936507934</v>
      </c>
      <c r="O20" s="8">
        <f t="shared" si="6"/>
        <v>0.31746031746031744</v>
      </c>
    </row>
    <row r="21" spans="1:15" x14ac:dyDescent="0.25">
      <c r="A21" t="s">
        <v>22</v>
      </c>
      <c r="B21" s="8">
        <f>'Combined Data and Graph'!D16</f>
        <v>0.14000000000000001</v>
      </c>
      <c r="C21" s="8">
        <f>'Combined Data and Graph'!E16</f>
        <v>0.09</v>
      </c>
      <c r="D21" s="8">
        <f>'Combined Data and Graph'!F16</f>
        <v>0.09</v>
      </c>
      <c r="E21" s="8">
        <f>'Combined Data and Graph'!G16</f>
        <v>0.11</v>
      </c>
      <c r="F21" t="s">
        <v>295</v>
      </c>
      <c r="H21" s="8">
        <f t="shared" si="7"/>
        <v>0.14000000000000001</v>
      </c>
      <c r="I21" s="130">
        <f t="shared" si="8"/>
        <v>1.95E-2</v>
      </c>
      <c r="J21" s="8">
        <f t="shared" si="9"/>
        <v>0.27050000000000002</v>
      </c>
      <c r="K21" s="8">
        <f t="shared" si="3"/>
        <v>0.2</v>
      </c>
      <c r="M21" s="8">
        <f t="shared" si="4"/>
        <v>0.25317460317460311</v>
      </c>
      <c r="N21" s="8">
        <f t="shared" si="5"/>
        <v>0.42936507936507934</v>
      </c>
      <c r="O21" s="8">
        <f t="shared" si="6"/>
        <v>0.31746031746031744</v>
      </c>
    </row>
    <row r="22" spans="1:15" x14ac:dyDescent="0.25">
      <c r="A22" t="s">
        <v>23</v>
      </c>
      <c r="B22" s="8">
        <f>'Combined Data and Graph'!D13</f>
        <v>0.18</v>
      </c>
      <c r="C22" s="8">
        <f>'Combined Data and Graph'!E13</f>
        <v>0.17</v>
      </c>
      <c r="D22" s="8">
        <f>'Combined Data and Graph'!F13</f>
        <v>0</v>
      </c>
      <c r="E22" s="8">
        <f>'Combined Data and Graph'!G13</f>
        <v>0.08</v>
      </c>
      <c r="H22" s="8">
        <f t="shared" si="7"/>
        <v>0.18</v>
      </c>
      <c r="I22" s="130">
        <f t="shared" si="8"/>
        <v>3.6833333333333336E-2</v>
      </c>
      <c r="J22" s="8">
        <f t="shared" si="9"/>
        <v>0.21316666666666667</v>
      </c>
      <c r="K22" s="8">
        <f t="shared" si="3"/>
        <v>0.08</v>
      </c>
      <c r="M22" s="8">
        <f t="shared" si="4"/>
        <v>0.42516339869281045</v>
      </c>
      <c r="N22" s="8">
        <f t="shared" si="5"/>
        <v>0.41797385620915034</v>
      </c>
      <c r="O22" s="8">
        <f t="shared" si="6"/>
        <v>0.15686274509803921</v>
      </c>
    </row>
    <row r="23" spans="1:15" x14ac:dyDescent="0.25">
      <c r="A23" t="s">
        <v>24</v>
      </c>
      <c r="B23" s="8">
        <f>'Combined Data and Graph'!D13</f>
        <v>0.18</v>
      </c>
      <c r="C23" s="8">
        <f>'Combined Data and Graph'!E13</f>
        <v>0.17</v>
      </c>
      <c r="D23" s="8">
        <f>'Combined Data and Graph'!F13</f>
        <v>0</v>
      </c>
      <c r="E23" s="8">
        <f>'Combined Data and Graph'!G13</f>
        <v>0.08</v>
      </c>
      <c r="H23" s="8">
        <f t="shared" si="7"/>
        <v>0.18</v>
      </c>
      <c r="I23" s="130">
        <f t="shared" si="8"/>
        <v>3.6833333333333336E-2</v>
      </c>
      <c r="J23" s="8">
        <f t="shared" si="9"/>
        <v>0.21316666666666667</v>
      </c>
      <c r="K23" s="8">
        <f t="shared" si="3"/>
        <v>0.08</v>
      </c>
      <c r="M23" s="8">
        <f t="shared" si="4"/>
        <v>0.42516339869281045</v>
      </c>
      <c r="N23" s="8">
        <f t="shared" si="5"/>
        <v>0.41797385620915034</v>
      </c>
      <c r="O23" s="8">
        <f t="shared" si="6"/>
        <v>0.15686274509803921</v>
      </c>
    </row>
    <row r="24" spans="1:15" x14ac:dyDescent="0.25">
      <c r="A24" t="s">
        <v>25</v>
      </c>
      <c r="B24" s="8">
        <f>'Combined Data and Graph'!D16</f>
        <v>0.14000000000000001</v>
      </c>
      <c r="C24" s="8">
        <f>'Combined Data and Graph'!E16</f>
        <v>0.09</v>
      </c>
      <c r="D24" s="8">
        <f>'Combined Data and Graph'!F16</f>
        <v>0.09</v>
      </c>
      <c r="E24" s="8">
        <f>'Combined Data and Graph'!G16</f>
        <v>0.11</v>
      </c>
      <c r="F24" t="s">
        <v>295</v>
      </c>
      <c r="H24" s="8">
        <f t="shared" si="7"/>
        <v>0.14000000000000001</v>
      </c>
      <c r="I24" s="130">
        <f t="shared" si="8"/>
        <v>1.95E-2</v>
      </c>
      <c r="J24" s="8">
        <f t="shared" si="9"/>
        <v>0.27050000000000002</v>
      </c>
      <c r="K24" s="8">
        <f t="shared" si="3"/>
        <v>0.2</v>
      </c>
      <c r="M24" s="8">
        <f t="shared" si="4"/>
        <v>0.25317460317460311</v>
      </c>
      <c r="N24" s="8">
        <f t="shared" si="5"/>
        <v>0.42936507936507934</v>
      </c>
      <c r="O24" s="8">
        <f t="shared" si="6"/>
        <v>0.31746031746031744</v>
      </c>
    </row>
    <row r="25" spans="1:15" x14ac:dyDescent="0.25">
      <c r="A25" t="s">
        <v>26</v>
      </c>
      <c r="F25" t="s">
        <v>296</v>
      </c>
      <c r="M25" s="8">
        <v>1</v>
      </c>
      <c r="N25" s="8">
        <v>0</v>
      </c>
      <c r="O25" s="8">
        <v>0</v>
      </c>
    </row>
    <row r="26" spans="1:15" x14ac:dyDescent="0.25">
      <c r="A26" t="s">
        <v>27</v>
      </c>
      <c r="F26" t="s">
        <v>296</v>
      </c>
      <c r="M26" s="8">
        <v>1</v>
      </c>
      <c r="N26" s="8">
        <v>0</v>
      </c>
      <c r="O26" s="8">
        <v>0</v>
      </c>
    </row>
    <row r="27" spans="1:15" x14ac:dyDescent="0.25">
      <c r="A27" t="s">
        <v>28</v>
      </c>
      <c r="F27" t="s">
        <v>296</v>
      </c>
      <c r="M27" s="8">
        <v>1</v>
      </c>
      <c r="N27" s="8">
        <v>0</v>
      </c>
      <c r="O27" s="8">
        <v>0</v>
      </c>
    </row>
  </sheetData>
  <mergeCells count="3">
    <mergeCell ref="B1:E1"/>
    <mergeCell ref="H1:J1"/>
    <mergeCell ref="M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72EA-14EF-4485-A67F-BB99453119C6}">
  <sheetPr>
    <tabColor rgb="FF00B050"/>
  </sheetPr>
  <dimension ref="A1:K45"/>
  <sheetViews>
    <sheetView zoomScale="160" zoomScaleNormal="160" workbookViewId="0">
      <selection activeCell="H18" sqref="H18"/>
    </sheetView>
  </sheetViews>
  <sheetFormatPr defaultRowHeight="15" x14ac:dyDescent="0.25"/>
  <cols>
    <col min="1" max="1" width="33.28515625" customWidth="1"/>
    <col min="2" max="2" width="14.42578125" customWidth="1"/>
    <col min="3" max="3" width="17" customWidth="1"/>
    <col min="4" max="5" width="12.5703125" customWidth="1"/>
    <col min="6" max="6" width="18.42578125" customWidth="1"/>
    <col min="7" max="7" width="18.85546875" customWidth="1"/>
    <col min="8" max="8" width="28.85546875" customWidth="1"/>
    <col min="9" max="9" width="27.140625" customWidth="1"/>
  </cols>
  <sheetData>
    <row r="1" spans="1:11" x14ac:dyDescent="0.25">
      <c r="A1" s="1" t="s">
        <v>34</v>
      </c>
      <c r="B1" s="1"/>
      <c r="C1" s="1"/>
      <c r="I1" s="1" t="s">
        <v>35</v>
      </c>
    </row>
    <row r="2" spans="1:11" x14ac:dyDescent="0.25">
      <c r="A2" s="1"/>
      <c r="B2" s="1"/>
      <c r="C2" s="1"/>
      <c r="I2" t="s">
        <v>36</v>
      </c>
      <c r="J2">
        <v>4.1868000000000002E-2</v>
      </c>
      <c r="K2" t="s">
        <v>37</v>
      </c>
    </row>
    <row r="3" spans="1:11" x14ac:dyDescent="0.25">
      <c r="D3" s="138" t="s">
        <v>38</v>
      </c>
      <c r="E3" s="138"/>
      <c r="F3" s="138"/>
      <c r="G3" s="138"/>
    </row>
    <row r="4" spans="1:11" x14ac:dyDescent="0.25"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  <c r="G4" s="6" t="s">
        <v>44</v>
      </c>
      <c r="H4" s="6" t="s">
        <v>45</v>
      </c>
      <c r="I4" s="6" t="s">
        <v>46</v>
      </c>
    </row>
    <row r="5" spans="1:11" x14ac:dyDescent="0.25">
      <c r="A5" t="s">
        <v>47</v>
      </c>
      <c r="H5" s="7">
        <f>OIS_ued!Q5</f>
        <v>8647.3878508134676</v>
      </c>
      <c r="I5" s="7">
        <f t="shared" ref="I5:I21" si="0">H5*$J$2</f>
        <v>362.04883453785828</v>
      </c>
    </row>
    <row r="6" spans="1:11" x14ac:dyDescent="0.25">
      <c r="A6" t="s">
        <v>48</v>
      </c>
      <c r="B6" s="8">
        <v>0.32</v>
      </c>
      <c r="C6" s="8">
        <v>0.17</v>
      </c>
      <c r="D6" s="8">
        <v>0.01</v>
      </c>
      <c r="E6" s="8">
        <v>0.13</v>
      </c>
      <c r="F6" s="8">
        <v>0.37</v>
      </c>
      <c r="G6" s="8">
        <v>0</v>
      </c>
      <c r="H6" s="7">
        <f>NFM_ued!Q70</f>
        <v>262.52220192811694</v>
      </c>
      <c r="I6" s="7">
        <f t="shared" si="0"/>
        <v>10.9912795503264</v>
      </c>
    </row>
    <row r="7" spans="1:11" x14ac:dyDescent="0.25">
      <c r="A7" t="s">
        <v>49</v>
      </c>
      <c r="B7" s="8">
        <v>0.28000000000000003</v>
      </c>
      <c r="C7" s="8">
        <v>0.32</v>
      </c>
      <c r="D7" s="8">
        <v>0.04</v>
      </c>
      <c r="E7" s="8">
        <v>0.08</v>
      </c>
      <c r="F7" s="8">
        <v>0.05</v>
      </c>
      <c r="G7" s="8">
        <v>0.23</v>
      </c>
      <c r="H7" s="7">
        <f>NFM_ued!Q112</f>
        <v>1865.6580387557442</v>
      </c>
      <c r="I7" s="7">
        <f t="shared" si="0"/>
        <v>78.111370766625498</v>
      </c>
    </row>
    <row r="8" spans="1:11" x14ac:dyDescent="0.25">
      <c r="A8" t="s">
        <v>50</v>
      </c>
      <c r="B8" s="8">
        <v>0.35</v>
      </c>
      <c r="C8" s="8">
        <v>0.1</v>
      </c>
      <c r="D8" s="8">
        <v>0.26</v>
      </c>
      <c r="E8" s="8">
        <v>0.28999999999999998</v>
      </c>
      <c r="F8" s="8">
        <v>0</v>
      </c>
      <c r="G8" s="8">
        <v>0</v>
      </c>
      <c r="H8" s="7">
        <f>TEL_ued!Q5</f>
        <v>2211.5874903428276</v>
      </c>
      <c r="I8" s="7">
        <f t="shared" si="0"/>
        <v>92.594745045673506</v>
      </c>
    </row>
    <row r="9" spans="1:11" x14ac:dyDescent="0.25">
      <c r="A9" t="s">
        <v>51</v>
      </c>
      <c r="B9" s="8">
        <v>0.18</v>
      </c>
      <c r="C9" s="8">
        <v>0.5</v>
      </c>
      <c r="D9" s="8">
        <v>0</v>
      </c>
      <c r="E9" s="8">
        <v>0.19</v>
      </c>
      <c r="F9" s="8">
        <v>0.04</v>
      </c>
      <c r="G9" s="8">
        <v>0.09</v>
      </c>
      <c r="H9" s="7">
        <f>NFM_ued!Q5+NFM_ued!Q33</f>
        <v>2343.6283878119634</v>
      </c>
      <c r="I9" s="7">
        <f t="shared" si="0"/>
        <v>98.123033340911292</v>
      </c>
    </row>
    <row r="10" spans="1:11" x14ac:dyDescent="0.25">
      <c r="A10" t="s">
        <v>52</v>
      </c>
      <c r="B10" s="8">
        <v>0.28999999999999998</v>
      </c>
      <c r="C10" s="8">
        <v>0.03</v>
      </c>
      <c r="D10" s="8">
        <v>0.08</v>
      </c>
      <c r="E10" s="8">
        <v>0.6</v>
      </c>
      <c r="F10" s="8">
        <v>0</v>
      </c>
      <c r="G10" s="8">
        <v>0</v>
      </c>
      <c r="H10" s="7">
        <f>WWP_ued!Q5</f>
        <v>3286.8570968997778</v>
      </c>
      <c r="I10" s="7">
        <f t="shared" si="0"/>
        <v>137.61413293299989</v>
      </c>
    </row>
    <row r="11" spans="1:11" x14ac:dyDescent="0.25">
      <c r="A11" t="s">
        <v>53</v>
      </c>
      <c r="B11" s="8">
        <v>0.21</v>
      </c>
      <c r="C11" s="8">
        <v>0.14000000000000001</v>
      </c>
      <c r="D11" s="8">
        <v>0</v>
      </c>
      <c r="E11" s="8">
        <v>0</v>
      </c>
      <c r="F11" s="8">
        <v>0.05</v>
      </c>
      <c r="G11" s="8">
        <v>0.6</v>
      </c>
      <c r="H11" s="7">
        <f>NMM_ued!Q97</f>
        <v>4106.5969885730092</v>
      </c>
      <c r="I11" s="7">
        <f t="shared" si="0"/>
        <v>171.93500271757475</v>
      </c>
    </row>
    <row r="12" spans="1:11" x14ac:dyDescent="0.25">
      <c r="A12" t="s">
        <v>54</v>
      </c>
      <c r="B12" s="8">
        <v>0.21</v>
      </c>
      <c r="C12" s="8">
        <v>0.49</v>
      </c>
      <c r="D12" s="8">
        <v>0.02</v>
      </c>
      <c r="E12" s="8">
        <v>0.03</v>
      </c>
      <c r="F12" s="8">
        <v>0.14000000000000001</v>
      </c>
      <c r="G12" s="8">
        <v>0.11</v>
      </c>
      <c r="H12" s="7">
        <f>ISI_ued!Q53</f>
        <v>4543.4142093905966</v>
      </c>
      <c r="I12" s="7">
        <f t="shared" si="0"/>
        <v>190.22366611876552</v>
      </c>
    </row>
    <row r="13" spans="1:11" x14ac:dyDescent="0.25">
      <c r="A13" t="s">
        <v>55</v>
      </c>
      <c r="B13" s="8">
        <v>0.4</v>
      </c>
      <c r="C13" s="8">
        <v>0.17</v>
      </c>
      <c r="D13" s="8">
        <v>0.18</v>
      </c>
      <c r="E13" s="8">
        <v>0.17</v>
      </c>
      <c r="F13" s="8">
        <v>0</v>
      </c>
      <c r="G13" s="8">
        <v>0.08</v>
      </c>
      <c r="H13" s="7">
        <f>TRE_ued!Q5</f>
        <v>4621.1807493349843</v>
      </c>
      <c r="I13" s="7">
        <f t="shared" si="0"/>
        <v>193.47959561315713</v>
      </c>
    </row>
    <row r="14" spans="1:11" x14ac:dyDescent="0.25">
      <c r="A14" t="s">
        <v>56</v>
      </c>
      <c r="B14" s="8">
        <v>0.09</v>
      </c>
      <c r="C14" s="8">
        <v>0</v>
      </c>
      <c r="D14" s="8">
        <v>0.04</v>
      </c>
      <c r="E14" s="8">
        <v>0</v>
      </c>
      <c r="F14" s="8">
        <v>0.23</v>
      </c>
      <c r="G14" s="8">
        <v>0.64</v>
      </c>
      <c r="H14" s="7">
        <f>NMM_ued!Q5</f>
        <v>6748.0326650185543</v>
      </c>
      <c r="I14" s="7">
        <f t="shared" si="0"/>
        <v>282.52663161899687</v>
      </c>
    </row>
    <row r="15" spans="1:11" x14ac:dyDescent="0.25">
      <c r="A15" t="s">
        <v>57</v>
      </c>
      <c r="B15" s="8">
        <v>7.0000000000000007E-2</v>
      </c>
      <c r="C15" s="8">
        <v>0.1</v>
      </c>
      <c r="D15" s="8">
        <v>0.02</v>
      </c>
      <c r="E15" s="8">
        <v>0.11</v>
      </c>
      <c r="F15" s="8">
        <v>0</v>
      </c>
      <c r="G15" s="8">
        <v>0.7</v>
      </c>
      <c r="H15" s="7">
        <f>NMM_ued!Q47</f>
        <v>7164.4921957871002</v>
      </c>
      <c r="I15" s="7">
        <f t="shared" si="0"/>
        <v>299.96295925321431</v>
      </c>
    </row>
    <row r="16" spans="1:11" x14ac:dyDescent="0.25">
      <c r="A16" t="s">
        <v>58</v>
      </c>
      <c r="B16" s="8">
        <v>0.34</v>
      </c>
      <c r="C16" s="8">
        <v>0.23</v>
      </c>
      <c r="D16" s="8">
        <v>0.14000000000000001</v>
      </c>
      <c r="E16" s="8">
        <v>0.09</v>
      </c>
      <c r="F16" s="8">
        <v>0.09</v>
      </c>
      <c r="G16" s="8">
        <v>0.11</v>
      </c>
      <c r="H16" s="7">
        <f>MAE_ued!Q5</f>
        <v>10909.299719917604</v>
      </c>
      <c r="I16" s="7">
        <f t="shared" si="0"/>
        <v>456.75056067351028</v>
      </c>
    </row>
    <row r="17" spans="1:9" x14ac:dyDescent="0.25">
      <c r="A17" t="s">
        <v>59</v>
      </c>
      <c r="B17" s="8">
        <v>0.23</v>
      </c>
      <c r="C17" s="8">
        <v>0.17</v>
      </c>
      <c r="D17" s="8">
        <v>0.14000000000000001</v>
      </c>
      <c r="E17" s="8">
        <v>0.46</v>
      </c>
      <c r="F17" s="8">
        <v>0</v>
      </c>
      <c r="G17" s="8">
        <v>0</v>
      </c>
      <c r="H17" s="7">
        <f>FBT_ued!Q5</f>
        <v>13750.791676797688</v>
      </c>
      <c r="I17" s="7">
        <f t="shared" si="0"/>
        <v>575.71814592416558</v>
      </c>
    </row>
    <row r="18" spans="1:9" x14ac:dyDescent="0.25">
      <c r="A18" t="s">
        <v>60</v>
      </c>
      <c r="B18" s="8">
        <v>0.24</v>
      </c>
      <c r="C18" s="8">
        <v>0.01</v>
      </c>
      <c r="D18" s="8">
        <v>0.26</v>
      </c>
      <c r="E18" s="8">
        <v>0.46</v>
      </c>
      <c r="F18" s="8">
        <v>0.03</v>
      </c>
      <c r="G18" s="8">
        <v>0</v>
      </c>
      <c r="H18" s="7">
        <f>PPA_ued!Q5+PPA_ued!Q31+PPA_ued!Q81</f>
        <v>21742.056417110423</v>
      </c>
      <c r="I18" s="7">
        <f t="shared" si="0"/>
        <v>910.2964180715793</v>
      </c>
    </row>
    <row r="19" spans="1:9" x14ac:dyDescent="0.25">
      <c r="A19" t="s">
        <v>61</v>
      </c>
      <c r="B19" s="8">
        <v>0.11</v>
      </c>
      <c r="C19" s="9">
        <v>5.0000000000000001E-3</v>
      </c>
      <c r="D19" s="9">
        <v>5.0000000000000001E-3</v>
      </c>
      <c r="E19" s="8">
        <v>0.01</v>
      </c>
      <c r="F19" s="8">
        <v>0.02</v>
      </c>
      <c r="G19" s="8">
        <v>0.85</v>
      </c>
      <c r="H19" s="7">
        <f>ISI_ued!Q5</f>
        <v>22238.470396657587</v>
      </c>
      <c r="I19" s="7">
        <f t="shared" si="0"/>
        <v>931.08027856725994</v>
      </c>
    </row>
    <row r="20" spans="1:9" x14ac:dyDescent="0.25">
      <c r="A20" t="s">
        <v>1</v>
      </c>
      <c r="B20" s="8">
        <v>0.13</v>
      </c>
      <c r="C20" s="8">
        <v>0.09</v>
      </c>
      <c r="D20" s="8">
        <v>0.06</v>
      </c>
      <c r="E20" s="8">
        <v>0.59</v>
      </c>
      <c r="F20" s="8">
        <v>0.13</v>
      </c>
      <c r="G20" s="8">
        <v>0</v>
      </c>
      <c r="H20" s="7">
        <f>CHI_ued!Q5-CHI_ued!Q15+CHI_ued!Q60+CHI_ued!Q108</f>
        <v>28441.101479731387</v>
      </c>
      <c r="I20" s="7">
        <f t="shared" si="0"/>
        <v>1190.7720367533939</v>
      </c>
    </row>
    <row r="21" spans="1:9" x14ac:dyDescent="0.25">
      <c r="A21" t="s">
        <v>62</v>
      </c>
      <c r="H21" s="7">
        <f>SUM(H5:H20)</f>
        <v>142883.07756487082</v>
      </c>
      <c r="I21" s="7">
        <f t="shared" si="0"/>
        <v>5982.2286914860115</v>
      </c>
    </row>
    <row r="22" spans="1:9" x14ac:dyDescent="0.25">
      <c r="A22" t="s">
        <v>63</v>
      </c>
      <c r="B22" s="10">
        <f>SUMPRODUCT(B6:B20,$H$6:$H$20)/SUM($H$6:$H$20)</f>
        <v>0.19192223179451695</v>
      </c>
      <c r="C22" s="10">
        <f t="shared" ref="C22:G22" si="1">SUMPRODUCT(C6:C20,$H$6:$H$20)/SUM($H$6:$H$20)</f>
        <v>0.10557214769558376</v>
      </c>
      <c r="D22" s="10">
        <f t="shared" si="1"/>
        <v>9.8141639985715595E-2</v>
      </c>
      <c r="E22" s="10">
        <f t="shared" si="1"/>
        <v>0.29249541315886429</v>
      </c>
      <c r="F22" s="10">
        <f t="shared" si="1"/>
        <v>6.2977497932728263E-2</v>
      </c>
      <c r="G22" s="10">
        <f t="shared" si="1"/>
        <v>0.24889106943259104</v>
      </c>
      <c r="H22" s="7">
        <f>H21</f>
        <v>142883.07756487082</v>
      </c>
      <c r="I22" s="7">
        <f>I21</f>
        <v>5982.2286914860115</v>
      </c>
    </row>
    <row r="25" spans="1:9" x14ac:dyDescent="0.25">
      <c r="A25" s="1" t="s">
        <v>64</v>
      </c>
    </row>
    <row r="26" spans="1:9" x14ac:dyDescent="0.25">
      <c r="B26" t="s">
        <v>65</v>
      </c>
      <c r="C26" s="6" t="s">
        <v>41</v>
      </c>
      <c r="D26" s="6" t="s">
        <v>42</v>
      </c>
      <c r="E26" s="6" t="s">
        <v>43</v>
      </c>
      <c r="F26" s="6" t="s">
        <v>44</v>
      </c>
      <c r="G26" s="6" t="s">
        <v>66</v>
      </c>
      <c r="H26" s="6"/>
    </row>
    <row r="27" spans="1:9" x14ac:dyDescent="0.25">
      <c r="A27" t="s">
        <v>2</v>
      </c>
      <c r="B27" s="7">
        <f>I5-G27</f>
        <v>174.32061589495336</v>
      </c>
      <c r="C27" s="7">
        <f t="shared" ref="C27:F42" si="2">D5*$I5</f>
        <v>0</v>
      </c>
      <c r="D27" s="7">
        <f t="shared" si="2"/>
        <v>0</v>
      </c>
      <c r="E27" s="7">
        <f t="shared" si="2"/>
        <v>0</v>
      </c>
      <c r="F27" s="7">
        <f t="shared" si="2"/>
        <v>0</v>
      </c>
      <c r="G27" s="7">
        <f>SUM(OIS_ued!Q6:Q9,OIS_ued!Q14,OIS_ued!Q33,OIS_ued!Q52,OIS_ued!Q66,OIS_ued!Q68)*J2</f>
        <v>187.72821864290492</v>
      </c>
      <c r="H27" s="7"/>
    </row>
    <row r="28" spans="1:9" x14ac:dyDescent="0.25">
      <c r="A28" t="s">
        <v>48</v>
      </c>
      <c r="B28">
        <v>0</v>
      </c>
      <c r="C28" s="7">
        <f t="shared" si="2"/>
        <v>0.10991279550326401</v>
      </c>
      <c r="D28" s="7">
        <f t="shared" si="2"/>
        <v>1.4288663415424321</v>
      </c>
      <c r="E28" s="7">
        <f t="shared" si="2"/>
        <v>4.0667734336207682</v>
      </c>
      <c r="F28" s="7">
        <f t="shared" si="2"/>
        <v>0</v>
      </c>
      <c r="G28" s="7">
        <f t="shared" ref="G28:G42" si="3">SUM(B6:C6)*I6</f>
        <v>5.3857269796599363</v>
      </c>
    </row>
    <row r="29" spans="1:9" x14ac:dyDescent="0.25">
      <c r="A29" t="s">
        <v>49</v>
      </c>
      <c r="B29">
        <v>0</v>
      </c>
      <c r="C29" s="7">
        <f t="shared" si="2"/>
        <v>3.1244548306650199</v>
      </c>
      <c r="D29" s="7">
        <f t="shared" si="2"/>
        <v>6.2489096613300399</v>
      </c>
      <c r="E29" s="7">
        <f t="shared" si="2"/>
        <v>3.9055685383312753</v>
      </c>
      <c r="F29" s="7">
        <f t="shared" si="2"/>
        <v>17.965615276323867</v>
      </c>
      <c r="G29" s="7">
        <f t="shared" si="3"/>
        <v>46.866822459975303</v>
      </c>
    </row>
    <row r="30" spans="1:9" x14ac:dyDescent="0.25">
      <c r="A30" t="s">
        <v>50</v>
      </c>
      <c r="B30">
        <v>0</v>
      </c>
      <c r="C30" s="7">
        <f t="shared" si="2"/>
        <v>24.074633711875112</v>
      </c>
      <c r="D30" s="7">
        <f t="shared" si="2"/>
        <v>26.852476063245316</v>
      </c>
      <c r="E30" s="7">
        <f t="shared" si="2"/>
        <v>0</v>
      </c>
      <c r="F30" s="7">
        <f t="shared" si="2"/>
        <v>0</v>
      </c>
      <c r="G30" s="7">
        <f t="shared" si="3"/>
        <v>41.66763527055307</v>
      </c>
    </row>
    <row r="31" spans="1:9" x14ac:dyDescent="0.25">
      <c r="A31" t="s">
        <v>51</v>
      </c>
      <c r="B31">
        <v>0</v>
      </c>
      <c r="C31" s="7">
        <f t="shared" si="2"/>
        <v>0</v>
      </c>
      <c r="D31" s="7">
        <f t="shared" si="2"/>
        <v>18.643376334773144</v>
      </c>
      <c r="E31" s="7">
        <f t="shared" si="2"/>
        <v>3.9249213336364517</v>
      </c>
      <c r="F31" s="7">
        <f t="shared" si="2"/>
        <v>8.8310730006820162</v>
      </c>
      <c r="G31" s="7">
        <f t="shared" si="3"/>
        <v>66.723662671819667</v>
      </c>
    </row>
    <row r="32" spans="1:9" x14ac:dyDescent="0.25">
      <c r="A32" t="s">
        <v>52</v>
      </c>
      <c r="B32">
        <v>0</v>
      </c>
      <c r="C32" s="7">
        <f t="shared" si="2"/>
        <v>11.009130634639991</v>
      </c>
      <c r="D32" s="7">
        <f t="shared" si="2"/>
        <v>82.568479759799928</v>
      </c>
      <c r="E32" s="7">
        <f t="shared" si="2"/>
        <v>0</v>
      </c>
      <c r="F32" s="7">
        <f t="shared" si="2"/>
        <v>0</v>
      </c>
      <c r="G32" s="7">
        <f t="shared" si="3"/>
        <v>44.036522538559957</v>
      </c>
    </row>
    <row r="33" spans="1:7" x14ac:dyDescent="0.25">
      <c r="A33" t="s">
        <v>53</v>
      </c>
      <c r="B33">
        <v>0</v>
      </c>
      <c r="C33" s="7">
        <f t="shared" si="2"/>
        <v>0</v>
      </c>
      <c r="D33" s="7">
        <f t="shared" si="2"/>
        <v>0</v>
      </c>
      <c r="E33" s="7">
        <f t="shared" si="2"/>
        <v>8.5967501358787377</v>
      </c>
      <c r="F33" s="7">
        <f t="shared" si="2"/>
        <v>103.16100163054485</v>
      </c>
      <c r="G33" s="7">
        <f t="shared" si="3"/>
        <v>60.177250951151159</v>
      </c>
    </row>
    <row r="34" spans="1:7" x14ac:dyDescent="0.25">
      <c r="A34" t="s">
        <v>54</v>
      </c>
      <c r="B34">
        <v>0</v>
      </c>
      <c r="C34" s="7">
        <f t="shared" si="2"/>
        <v>3.8044733223753107</v>
      </c>
      <c r="D34" s="7">
        <f t="shared" si="2"/>
        <v>5.7067099835629653</v>
      </c>
      <c r="E34" s="7">
        <f t="shared" si="2"/>
        <v>26.631313256627177</v>
      </c>
      <c r="F34" s="7">
        <f t="shared" si="2"/>
        <v>20.924603273064207</v>
      </c>
      <c r="G34" s="7">
        <f t="shared" si="3"/>
        <v>133.15656628313585</v>
      </c>
    </row>
    <row r="35" spans="1:7" x14ac:dyDescent="0.25">
      <c r="A35" t="s">
        <v>55</v>
      </c>
      <c r="B35">
        <v>0</v>
      </c>
      <c r="C35" s="7">
        <f t="shared" si="2"/>
        <v>34.826327210368284</v>
      </c>
      <c r="D35" s="7">
        <f t="shared" si="2"/>
        <v>32.891531254236718</v>
      </c>
      <c r="E35" s="7">
        <f t="shared" si="2"/>
        <v>0</v>
      </c>
      <c r="F35" s="7">
        <f t="shared" si="2"/>
        <v>15.47836764905257</v>
      </c>
      <c r="G35" s="7">
        <f t="shared" si="3"/>
        <v>110.28336949949957</v>
      </c>
    </row>
    <row r="36" spans="1:7" x14ac:dyDescent="0.25">
      <c r="A36" t="s">
        <v>56</v>
      </c>
      <c r="B36">
        <v>0</v>
      </c>
      <c r="C36" s="7">
        <f t="shared" si="2"/>
        <v>11.301065264759876</v>
      </c>
      <c r="D36" s="7">
        <f t="shared" si="2"/>
        <v>0</v>
      </c>
      <c r="E36" s="7">
        <f t="shared" si="2"/>
        <v>64.981125272369283</v>
      </c>
      <c r="F36" s="7">
        <f t="shared" si="2"/>
        <v>180.81704423615801</v>
      </c>
      <c r="G36" s="7">
        <f t="shared" si="3"/>
        <v>25.427396845709719</v>
      </c>
    </row>
    <row r="37" spans="1:7" x14ac:dyDescent="0.25">
      <c r="A37" t="s">
        <v>67</v>
      </c>
      <c r="B37">
        <v>0</v>
      </c>
      <c r="C37" s="7">
        <f t="shared" si="2"/>
        <v>5.999259185064286</v>
      </c>
      <c r="D37" s="7">
        <f t="shared" si="2"/>
        <v>32.995925517853571</v>
      </c>
      <c r="E37" s="7">
        <f t="shared" si="2"/>
        <v>0</v>
      </c>
      <c r="F37" s="7">
        <f t="shared" si="2"/>
        <v>209.97407147724999</v>
      </c>
      <c r="G37" s="7">
        <f t="shared" si="3"/>
        <v>50.993703073046433</v>
      </c>
    </row>
    <row r="38" spans="1:7" x14ac:dyDescent="0.25">
      <c r="A38" t="s">
        <v>58</v>
      </c>
      <c r="B38">
        <v>0</v>
      </c>
      <c r="C38" s="7">
        <f t="shared" si="2"/>
        <v>63.945078494291444</v>
      </c>
      <c r="D38" s="7">
        <f t="shared" si="2"/>
        <v>41.107550460615926</v>
      </c>
      <c r="E38" s="7">
        <f t="shared" si="2"/>
        <v>41.107550460615926</v>
      </c>
      <c r="F38" s="7">
        <f t="shared" si="2"/>
        <v>50.242561674086133</v>
      </c>
      <c r="G38" s="7">
        <f t="shared" si="3"/>
        <v>260.3478195839009</v>
      </c>
    </row>
    <row r="39" spans="1:7" x14ac:dyDescent="0.25">
      <c r="A39" t="s">
        <v>59</v>
      </c>
      <c r="B39">
        <v>0</v>
      </c>
      <c r="C39" s="7">
        <f t="shared" si="2"/>
        <v>80.600540429383187</v>
      </c>
      <c r="D39" s="7">
        <f t="shared" si="2"/>
        <v>264.83034712511619</v>
      </c>
      <c r="E39" s="7">
        <f t="shared" si="2"/>
        <v>0</v>
      </c>
      <c r="F39" s="7">
        <f t="shared" si="2"/>
        <v>0</v>
      </c>
      <c r="G39" s="7">
        <f t="shared" si="3"/>
        <v>230.28725836966623</v>
      </c>
    </row>
    <row r="40" spans="1:7" x14ac:dyDescent="0.25">
      <c r="A40" t="s">
        <v>60</v>
      </c>
      <c r="B40">
        <v>0</v>
      </c>
      <c r="C40" s="7">
        <f t="shared" si="2"/>
        <v>236.67706869861061</v>
      </c>
      <c r="D40" s="7">
        <f t="shared" si="2"/>
        <v>418.7363523129265</v>
      </c>
      <c r="E40" s="7">
        <f t="shared" si="2"/>
        <v>27.30889254214738</v>
      </c>
      <c r="F40" s="7">
        <f t="shared" si="2"/>
        <v>0</v>
      </c>
      <c r="G40" s="7">
        <f t="shared" si="3"/>
        <v>227.57410451789482</v>
      </c>
    </row>
    <row r="41" spans="1:7" x14ac:dyDescent="0.25">
      <c r="A41" t="s">
        <v>61</v>
      </c>
      <c r="B41">
        <v>0</v>
      </c>
      <c r="C41" s="7">
        <f t="shared" si="2"/>
        <v>4.6554013928362998</v>
      </c>
      <c r="D41" s="7">
        <f t="shared" si="2"/>
        <v>9.3108027856725997</v>
      </c>
      <c r="E41" s="7">
        <f t="shared" si="2"/>
        <v>18.621605571345199</v>
      </c>
      <c r="F41" s="7">
        <f t="shared" si="2"/>
        <v>791.41823678217088</v>
      </c>
      <c r="G41" s="7">
        <f t="shared" si="3"/>
        <v>107.0742320352349</v>
      </c>
    </row>
    <row r="42" spans="1:7" x14ac:dyDescent="0.25">
      <c r="A42" t="s">
        <v>1</v>
      </c>
      <c r="B42">
        <v>0</v>
      </c>
      <c r="C42" s="7">
        <f t="shared" si="2"/>
        <v>71.446322205203629</v>
      </c>
      <c r="D42" s="7">
        <f t="shared" si="2"/>
        <v>702.55550168450236</v>
      </c>
      <c r="E42" s="7">
        <f t="shared" si="2"/>
        <v>154.80036477794121</v>
      </c>
      <c r="F42" s="7">
        <f t="shared" si="2"/>
        <v>0</v>
      </c>
      <c r="G42" s="7">
        <f t="shared" si="3"/>
        <v>261.96984808574666</v>
      </c>
    </row>
    <row r="44" spans="1:7" x14ac:dyDescent="0.25">
      <c r="A44" t="s">
        <v>68</v>
      </c>
      <c r="B44">
        <v>0</v>
      </c>
      <c r="C44" s="7">
        <f>D22*$I22</f>
        <v>587.1057345520386</v>
      </c>
      <c r="D44" s="7">
        <f t="shared" ref="D44:F44" si="4">E22*$I22</f>
        <v>1749.7744527270131</v>
      </c>
      <c r="E44" s="7">
        <f t="shared" si="4"/>
        <v>376.74579505116799</v>
      </c>
      <c r="F44" s="7">
        <f t="shared" si="4"/>
        <v>1488.9232966142831</v>
      </c>
      <c r="G44" s="7">
        <f>SUM(B22:C22)*I22</f>
        <v>1779.6794125415081</v>
      </c>
    </row>
    <row r="45" spans="1:7" x14ac:dyDescent="0.25">
      <c r="A45" t="s">
        <v>69</v>
      </c>
      <c r="C45" s="10">
        <f>C44/SUM($C$44:$G$44)</f>
        <v>9.8141639985715595E-2</v>
      </c>
      <c r="D45" s="10">
        <f t="shared" ref="D45:G45" si="5">D44/SUM($C$44:$G$44)</f>
        <v>0.29249541315886429</v>
      </c>
      <c r="E45" s="10">
        <f t="shared" si="5"/>
        <v>6.2977497932728263E-2</v>
      </c>
      <c r="F45" s="10">
        <f t="shared" si="5"/>
        <v>0.24889106943259104</v>
      </c>
      <c r="G45" s="10">
        <f t="shared" si="5"/>
        <v>0.29749437949010071</v>
      </c>
    </row>
  </sheetData>
  <mergeCells count="1">
    <mergeCell ref="D3:G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0C5F-9114-4A82-8432-A846A42ECCE8}">
  <sheetPr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70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x14ac:dyDescent="0.25">
      <c r="B2" s="13"/>
    </row>
    <row r="3" spans="1:17" ht="12.75" x14ac:dyDescent="0.25">
      <c r="A3" s="14" t="s">
        <v>71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2.75" x14ac:dyDescent="0.25">
      <c r="A5" s="18" t="s">
        <v>72</v>
      </c>
      <c r="B5" s="19">
        <v>28860.696303262001</v>
      </c>
      <c r="C5" s="19">
        <v>27495.225442118273</v>
      </c>
      <c r="D5" s="19">
        <v>26723.95024830999</v>
      </c>
      <c r="E5" s="19">
        <v>28022.698373159488</v>
      </c>
      <c r="F5" s="19">
        <v>28036.828985975204</v>
      </c>
      <c r="G5" s="19">
        <v>26963.56988503482</v>
      </c>
      <c r="H5" s="19">
        <v>27271.91767947498</v>
      </c>
      <c r="I5" s="19">
        <v>26654.46489117411</v>
      </c>
      <c r="J5" s="19">
        <v>25078.830688980503</v>
      </c>
      <c r="K5" s="19">
        <v>18045.94313031885</v>
      </c>
      <c r="L5" s="19">
        <v>22178.498239614826</v>
      </c>
      <c r="M5" s="19">
        <v>22217.886371850142</v>
      </c>
      <c r="N5" s="19">
        <v>21742.157406432278</v>
      </c>
      <c r="O5" s="19">
        <v>21767.88813759711</v>
      </c>
      <c r="P5" s="19">
        <v>21714.920605450236</v>
      </c>
      <c r="Q5" s="19">
        <v>22238.470396657587</v>
      </c>
    </row>
    <row r="6" spans="1:17" x14ac:dyDescent="0.25">
      <c r="A6" s="20" t="s">
        <v>73</v>
      </c>
      <c r="B6" s="21">
        <v>38.719662729969571</v>
      </c>
      <c r="C6" s="21">
        <v>36.90251810009395</v>
      </c>
      <c r="D6" s="21">
        <v>35.781368514758647</v>
      </c>
      <c r="E6" s="21">
        <v>37.618335825958923</v>
      </c>
      <c r="F6" s="21">
        <v>37.510777770034629</v>
      </c>
      <c r="G6" s="21">
        <v>36.12881403757445</v>
      </c>
      <c r="H6" s="21">
        <v>36.626016609105925</v>
      </c>
      <c r="I6" s="21">
        <v>35.802809172553879</v>
      </c>
      <c r="J6" s="21">
        <v>33.859692820966607</v>
      </c>
      <c r="K6" s="21">
        <v>24.3838564181994</v>
      </c>
      <c r="L6" s="21">
        <v>30.173595767167185</v>
      </c>
      <c r="M6" s="21">
        <v>30.274011689267354</v>
      </c>
      <c r="N6" s="21">
        <v>29.681516629032082</v>
      </c>
      <c r="O6" s="21">
        <v>29.735943708919446</v>
      </c>
      <c r="P6" s="21">
        <v>29.721373080656683</v>
      </c>
      <c r="Q6" s="21">
        <v>30.509292950003516</v>
      </c>
    </row>
    <row r="7" spans="1:17" x14ac:dyDescent="0.25">
      <c r="A7" s="22" t="s">
        <v>74</v>
      </c>
      <c r="B7" s="23">
        <v>5.3666387632367885</v>
      </c>
      <c r="C7" s="23">
        <v>5.1147781290905616</v>
      </c>
      <c r="D7" s="23">
        <v>4.9593840889614347</v>
      </c>
      <c r="E7" s="23">
        <v>5.2139921946114809</v>
      </c>
      <c r="F7" s="23">
        <v>5.1990843883052289</v>
      </c>
      <c r="G7" s="23">
        <v>5.0075408775125148</v>
      </c>
      <c r="H7" s="23">
        <v>5.0764543546822569</v>
      </c>
      <c r="I7" s="23">
        <v>4.9623558159115282</v>
      </c>
      <c r="J7" s="23">
        <v>4.6930351969115076</v>
      </c>
      <c r="K7" s="23">
        <v>3.3796613871283032</v>
      </c>
      <c r="L7" s="23">
        <v>4.1821332432469829</v>
      </c>
      <c r="M7" s="23">
        <v>4.1960511325567929</v>
      </c>
      <c r="N7" s="23">
        <v>4.1139298863191858</v>
      </c>
      <c r="O7" s="23">
        <v>4.1214736110342063</v>
      </c>
      <c r="P7" s="23">
        <v>4.1194540867685889</v>
      </c>
      <c r="Q7" s="23">
        <v>4.2286616835044004</v>
      </c>
    </row>
    <row r="8" spans="1:17" x14ac:dyDescent="0.25">
      <c r="A8" s="22" t="s">
        <v>75</v>
      </c>
      <c r="B8" s="23">
        <v>738.94747372214329</v>
      </c>
      <c r="C8" s="23">
        <v>704.26807987001041</v>
      </c>
      <c r="D8" s="23">
        <v>682.8714406604729</v>
      </c>
      <c r="E8" s="23">
        <v>717.92914153427057</v>
      </c>
      <c r="F8" s="23">
        <v>715.87644406482161</v>
      </c>
      <c r="G8" s="23">
        <v>689.50228331866776</v>
      </c>
      <c r="H8" s="23">
        <v>698.9911723806315</v>
      </c>
      <c r="I8" s="23">
        <v>683.28062604060437</v>
      </c>
      <c r="J8" s="23">
        <v>646.19711812972014</v>
      </c>
      <c r="K8" s="23">
        <v>465.35501162527999</v>
      </c>
      <c r="L8" s="23">
        <v>575.84960180976429</v>
      </c>
      <c r="M8" s="23">
        <v>577.7659948443544</v>
      </c>
      <c r="N8" s="23">
        <v>566.45849118640501</v>
      </c>
      <c r="O8" s="23">
        <v>567.49720770274791</v>
      </c>
      <c r="P8" s="23">
        <v>567.21913376857128</v>
      </c>
      <c r="Q8" s="23">
        <v>582.25623264543367</v>
      </c>
    </row>
    <row r="9" spans="1:17" x14ac:dyDescent="0.25">
      <c r="A9" s="22" t="s">
        <v>76</v>
      </c>
      <c r="B9" s="23">
        <v>12.803005334887319</v>
      </c>
      <c r="C9" s="23">
        <v>12.202150091059167</v>
      </c>
      <c r="D9" s="23">
        <v>11.83143187942702</v>
      </c>
      <c r="E9" s="23">
        <v>12.43884167143192</v>
      </c>
      <c r="F9" s="23">
        <v>12.403276631172849</v>
      </c>
      <c r="G9" s="23">
        <v>11.94631787193207</v>
      </c>
      <c r="H9" s="23">
        <v>12.11072238186366</v>
      </c>
      <c r="I9" s="23">
        <v>11.838521426101281</v>
      </c>
      <c r="J9" s="23">
        <v>11.196012497519556</v>
      </c>
      <c r="K9" s="23">
        <v>8.0627418163355102</v>
      </c>
      <c r="L9" s="23">
        <v>9.9771712959876417</v>
      </c>
      <c r="M9" s="23">
        <v>10.010374725349152</v>
      </c>
      <c r="N9" s="23">
        <v>9.8144608954692512</v>
      </c>
      <c r="O9" s="23">
        <v>9.8324576998066213</v>
      </c>
      <c r="P9" s="23">
        <v>9.8276397902942954</v>
      </c>
      <c r="Q9" s="23">
        <v>10.088172594029254</v>
      </c>
    </row>
    <row r="10" spans="1:17" x14ac:dyDescent="0.25">
      <c r="A10" s="24" t="s">
        <v>77</v>
      </c>
      <c r="B10" s="25">
        <v>44.429038078575502</v>
      </c>
      <c r="C10" s="25">
        <v>42.458848608787783</v>
      </c>
      <c r="D10" s="25">
        <v>40.968753736648559</v>
      </c>
      <c r="E10" s="25">
        <v>43.632470272432798</v>
      </c>
      <c r="F10" s="25">
        <v>43.493001519414669</v>
      </c>
      <c r="G10" s="25">
        <v>42.205501714358419</v>
      </c>
      <c r="H10" s="25">
        <v>42.745882693575076</v>
      </c>
      <c r="I10" s="25">
        <v>41.475817183556167</v>
      </c>
      <c r="J10" s="25">
        <v>39.192324012448786</v>
      </c>
      <c r="K10" s="25">
        <v>28.010856635969571</v>
      </c>
      <c r="L10" s="25">
        <v>34.903793667360908</v>
      </c>
      <c r="M10" s="25">
        <v>35.183098655969346</v>
      </c>
      <c r="N10" s="25">
        <v>34.526908719430118</v>
      </c>
      <c r="O10" s="25">
        <v>33.843980458750991</v>
      </c>
      <c r="P10" s="25">
        <v>33.884427766133214</v>
      </c>
      <c r="Q10" s="25">
        <v>34.219645554435935</v>
      </c>
    </row>
    <row r="11" spans="1:17" x14ac:dyDescent="0.25">
      <c r="A11" s="26" t="s">
        <v>78</v>
      </c>
      <c r="B11" s="27">
        <v>6.77132633586743</v>
      </c>
      <c r="C11" s="27">
        <v>6.3886308447172189</v>
      </c>
      <c r="D11" s="27">
        <v>6.061561615235461</v>
      </c>
      <c r="E11" s="27">
        <v>5.2819137740988067</v>
      </c>
      <c r="F11" s="27">
        <v>5.8216335787609479</v>
      </c>
      <c r="G11" s="27">
        <v>5.8727344011030373</v>
      </c>
      <c r="H11" s="27">
        <v>5.4590107762387001</v>
      </c>
      <c r="I11" s="27">
        <v>5.3594740120598887</v>
      </c>
      <c r="J11" s="27">
        <v>4.9937661680351475</v>
      </c>
      <c r="K11" s="27">
        <v>3.4820422105256177</v>
      </c>
      <c r="L11" s="27">
        <v>4.5571822403720823</v>
      </c>
      <c r="M11" s="27">
        <v>4.6335062184603775</v>
      </c>
      <c r="N11" s="27">
        <v>4.5138928179140043</v>
      </c>
      <c r="O11" s="27">
        <v>4.2653703807473313</v>
      </c>
      <c r="P11" s="27">
        <v>4.2688231526626286</v>
      </c>
      <c r="Q11" s="27">
        <v>4.3976040147358226</v>
      </c>
    </row>
    <row r="12" spans="1:17" x14ac:dyDescent="0.25">
      <c r="A12" s="26" t="s">
        <v>79</v>
      </c>
      <c r="B12" s="27">
        <v>12.033194743858951</v>
      </c>
      <c r="C12" s="27">
        <v>11.491521709744957</v>
      </c>
      <c r="D12" s="27">
        <v>11.07816114291345</v>
      </c>
      <c r="E12" s="27">
        <v>11.683587528492847</v>
      </c>
      <c r="F12" s="27">
        <v>11.700707021854408</v>
      </c>
      <c r="G12" s="27">
        <v>11.37620120868533</v>
      </c>
      <c r="H12" s="27">
        <v>11.474015186880969</v>
      </c>
      <c r="I12" s="27">
        <v>11.139230905963817</v>
      </c>
      <c r="J12" s="27">
        <v>10.519037235491606</v>
      </c>
      <c r="K12" s="27">
        <v>7.5094687121823878</v>
      </c>
      <c r="L12" s="27">
        <v>9.3787645992994495</v>
      </c>
      <c r="M12" s="27">
        <v>9.4577148869567953</v>
      </c>
      <c r="N12" s="27">
        <v>9.2780734864911771</v>
      </c>
      <c r="O12" s="27">
        <v>9.0789748536721273</v>
      </c>
      <c r="P12" s="27">
        <v>8.7952693671619127</v>
      </c>
      <c r="Q12" s="27">
        <v>9.1880572534818352</v>
      </c>
    </row>
    <row r="13" spans="1:17" x14ac:dyDescent="0.25">
      <c r="A13" s="26" t="s">
        <v>80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</row>
    <row r="14" spans="1:17" x14ac:dyDescent="0.25">
      <c r="A14" s="26" t="s">
        <v>81</v>
      </c>
      <c r="B14" s="27">
        <v>25.624516998849121</v>
      </c>
      <c r="C14" s="27">
        <v>24.578696054325597</v>
      </c>
      <c r="D14" s="27">
        <v>23.829030978499649</v>
      </c>
      <c r="E14" s="27">
        <v>26.666968969841143</v>
      </c>
      <c r="F14" s="27">
        <v>25.970660918799318</v>
      </c>
      <c r="G14" s="27">
        <v>24.956566104570051</v>
      </c>
      <c r="H14" s="27">
        <v>25.812856730455415</v>
      </c>
      <c r="I14" s="27">
        <v>24.977112265532462</v>
      </c>
      <c r="J14" s="27">
        <v>23.679520608922026</v>
      </c>
      <c r="K14" s="27">
        <v>17.019345713261568</v>
      </c>
      <c r="L14" s="27">
        <v>20.967846827689385</v>
      </c>
      <c r="M14" s="27">
        <v>21.091877550552173</v>
      </c>
      <c r="N14" s="27">
        <v>20.734942415024936</v>
      </c>
      <c r="O14" s="27">
        <v>20.499635224331538</v>
      </c>
      <c r="P14" s="27">
        <v>20.820335246308669</v>
      </c>
      <c r="Q14" s="27">
        <v>20.633984286218276</v>
      </c>
    </row>
    <row r="15" spans="1:17" x14ac:dyDescent="0.25">
      <c r="A15" s="28" t="s">
        <v>82</v>
      </c>
      <c r="B15" s="29">
        <v>2293.284504046082</v>
      </c>
      <c r="C15" s="29">
        <v>2245.6522563840049</v>
      </c>
      <c r="D15" s="29">
        <v>2203.3365961280547</v>
      </c>
      <c r="E15" s="29">
        <v>2296.9367035330893</v>
      </c>
      <c r="F15" s="29">
        <v>2371.7420107894045</v>
      </c>
      <c r="G15" s="29">
        <v>2305.6951347064755</v>
      </c>
      <c r="H15" s="29">
        <v>2320.1460317178307</v>
      </c>
      <c r="I15" s="29">
        <v>2245.4995890498426</v>
      </c>
      <c r="J15" s="29">
        <v>2097.6340841135507</v>
      </c>
      <c r="K15" s="29">
        <v>1510.6774523304362</v>
      </c>
      <c r="L15" s="29">
        <v>1868.0293744400535</v>
      </c>
      <c r="M15" s="29">
        <v>1856.6181276781638</v>
      </c>
      <c r="N15" s="29">
        <v>1788.8592316892837</v>
      </c>
      <c r="O15" s="29">
        <v>1786.9776396428153</v>
      </c>
      <c r="P15" s="29">
        <v>1784.5646076185419</v>
      </c>
      <c r="Q15" s="29">
        <v>1807.1786979491594</v>
      </c>
    </row>
    <row r="16" spans="1:17" x14ac:dyDescent="0.25">
      <c r="A16" s="30" t="s">
        <v>83</v>
      </c>
      <c r="B16" s="31">
        <v>559.04659396796819</v>
      </c>
      <c r="C16" s="31">
        <v>438.90501601920545</v>
      </c>
      <c r="D16" s="31">
        <v>416.94956945822526</v>
      </c>
      <c r="E16" s="31">
        <v>443.28928505042552</v>
      </c>
      <c r="F16" s="31">
        <v>310.75620516062986</v>
      </c>
      <c r="G16" s="31">
        <v>262.87025206486027</v>
      </c>
      <c r="H16" s="31">
        <v>265.76422440300121</v>
      </c>
      <c r="I16" s="31">
        <v>276.84759901915317</v>
      </c>
      <c r="J16" s="31">
        <v>370.71367012859804</v>
      </c>
      <c r="K16" s="31">
        <v>281.04437579811855</v>
      </c>
      <c r="L16" s="31">
        <v>324.80499121404904</v>
      </c>
      <c r="M16" s="31">
        <v>433.41560715743208</v>
      </c>
      <c r="N16" s="31">
        <v>502.56353432852802</v>
      </c>
      <c r="O16" s="31">
        <v>580.19205425545169</v>
      </c>
      <c r="P16" s="31">
        <v>577.40727312344495</v>
      </c>
      <c r="Q16" s="31">
        <v>695.04578470016179</v>
      </c>
    </row>
    <row r="17" spans="1:17" x14ac:dyDescent="0.25">
      <c r="A17" s="30" t="s">
        <v>84</v>
      </c>
      <c r="B17" s="31">
        <v>491.68383449068557</v>
      </c>
      <c r="C17" s="31">
        <v>515.47403843956897</v>
      </c>
      <c r="D17" s="31">
        <v>441.73621535794581</v>
      </c>
      <c r="E17" s="31">
        <v>500.30807137592183</v>
      </c>
      <c r="F17" s="31">
        <v>383.92331007105713</v>
      </c>
      <c r="G17" s="31">
        <v>414.21403098379773</v>
      </c>
      <c r="H17" s="31">
        <v>407.94090864993672</v>
      </c>
      <c r="I17" s="31">
        <v>327.77173474573891</v>
      </c>
      <c r="J17" s="31">
        <v>256.78630567194256</v>
      </c>
      <c r="K17" s="31">
        <v>166.81941440934798</v>
      </c>
      <c r="L17" s="31">
        <v>241.87100991907724</v>
      </c>
      <c r="M17" s="31">
        <v>202.52989465744125</v>
      </c>
      <c r="N17" s="31">
        <v>158.43537439656404</v>
      </c>
      <c r="O17" s="31">
        <v>121.7182374027618</v>
      </c>
      <c r="P17" s="31">
        <v>144.11386282271062</v>
      </c>
      <c r="Q17" s="31">
        <v>64.858490258257092</v>
      </c>
    </row>
    <row r="18" spans="1:17" x14ac:dyDescent="0.25">
      <c r="A18" s="30" t="s">
        <v>79</v>
      </c>
      <c r="B18" s="31">
        <v>693.87623432341968</v>
      </c>
      <c r="C18" s="31">
        <v>696.20614353279609</v>
      </c>
      <c r="D18" s="31">
        <v>801.94263022101143</v>
      </c>
      <c r="E18" s="31">
        <v>837.69006860927402</v>
      </c>
      <c r="F18" s="31">
        <v>1078.5934013994888</v>
      </c>
      <c r="G18" s="31">
        <v>991.48079890870963</v>
      </c>
      <c r="H18" s="31">
        <v>954.64056279037629</v>
      </c>
      <c r="I18" s="31">
        <v>1002.4437318209307</v>
      </c>
      <c r="J18" s="31">
        <v>899.05313522206802</v>
      </c>
      <c r="K18" s="31">
        <v>582.21802999606462</v>
      </c>
      <c r="L18" s="31">
        <v>818.93948901020303</v>
      </c>
      <c r="M18" s="31">
        <v>697.34526630436051</v>
      </c>
      <c r="N18" s="31">
        <v>654.86929237008621</v>
      </c>
      <c r="O18" s="31">
        <v>564.36853864778902</v>
      </c>
      <c r="P18" s="31">
        <v>542.82297865654039</v>
      </c>
      <c r="Q18" s="31">
        <v>629.25308891541692</v>
      </c>
    </row>
    <row r="19" spans="1:17" x14ac:dyDescent="0.25">
      <c r="A19" s="30" t="s">
        <v>85</v>
      </c>
      <c r="B19" s="31">
        <v>38.925969534965063</v>
      </c>
      <c r="C19" s="31">
        <v>26.095867913114372</v>
      </c>
      <c r="D19" s="31">
        <v>13.433942348318856</v>
      </c>
      <c r="E19" s="31">
        <v>30.04882749516716</v>
      </c>
      <c r="F19" s="31">
        <v>27.230280001462589</v>
      </c>
      <c r="G19" s="31">
        <v>5.6090115461156316</v>
      </c>
      <c r="H19" s="31">
        <v>53.554235787856364</v>
      </c>
      <c r="I19" s="31">
        <v>55.450917455440084</v>
      </c>
      <c r="J19" s="31">
        <v>50.953146302520395</v>
      </c>
      <c r="K19" s="31">
        <v>14.494108661411019</v>
      </c>
      <c r="L19" s="31">
        <v>14.709100407730267</v>
      </c>
      <c r="M19" s="31">
        <v>19.260872796690339</v>
      </c>
      <c r="N19" s="31">
        <v>14.417208440375044</v>
      </c>
      <c r="O19" s="31">
        <v>0</v>
      </c>
      <c r="P19" s="31">
        <v>1.231580897370353</v>
      </c>
      <c r="Q19" s="31">
        <v>8.996559694125704</v>
      </c>
    </row>
    <row r="20" spans="1:17" x14ac:dyDescent="0.25">
      <c r="A20" s="30" t="s">
        <v>81</v>
      </c>
      <c r="B20" s="31">
        <v>509.75187172904367</v>
      </c>
      <c r="C20" s="31">
        <v>568.9711904793204</v>
      </c>
      <c r="D20" s="31">
        <v>529.27423874255373</v>
      </c>
      <c r="E20" s="31">
        <v>485.60045100230047</v>
      </c>
      <c r="F20" s="31">
        <v>571.23881415676692</v>
      </c>
      <c r="G20" s="31">
        <v>631.52104120299271</v>
      </c>
      <c r="H20" s="31">
        <v>638.24610008666104</v>
      </c>
      <c r="I20" s="31">
        <v>582.98560600857968</v>
      </c>
      <c r="J20" s="31">
        <v>520.12782678842177</v>
      </c>
      <c r="K20" s="31">
        <v>466.10152346549398</v>
      </c>
      <c r="L20" s="31">
        <v>467.70478388899386</v>
      </c>
      <c r="M20" s="31">
        <v>504.06648676223938</v>
      </c>
      <c r="N20" s="31">
        <v>458.57382215373042</v>
      </c>
      <c r="O20" s="31">
        <v>520.69880933681259</v>
      </c>
      <c r="P20" s="31">
        <v>518.98891211847547</v>
      </c>
      <c r="Q20" s="31">
        <v>409.02477438119826</v>
      </c>
    </row>
    <row r="21" spans="1:17" x14ac:dyDescent="0.25">
      <c r="A21" s="28" t="s">
        <v>86</v>
      </c>
      <c r="B21" s="29">
        <v>20359.458243735728</v>
      </c>
      <c r="C21" s="29">
        <v>19309.29120320077</v>
      </c>
      <c r="D21" s="29">
        <v>18776.3278783399</v>
      </c>
      <c r="E21" s="29">
        <v>19696.379421766047</v>
      </c>
      <c r="F21" s="29">
        <v>19636.178285197246</v>
      </c>
      <c r="G21" s="29">
        <v>18851.9465254221</v>
      </c>
      <c r="H21" s="29">
        <v>19120.892680302793</v>
      </c>
      <c r="I21" s="29">
        <v>18672.472305011859</v>
      </c>
      <c r="J21" s="29">
        <v>17549.504694449875</v>
      </c>
      <c r="K21" s="29">
        <v>12666.114419361556</v>
      </c>
      <c r="L21" s="29">
        <v>15443.60293341897</v>
      </c>
      <c r="M21" s="29">
        <v>15441.640750929986</v>
      </c>
      <c r="N21" s="29">
        <v>15128.021445691722</v>
      </c>
      <c r="O21" s="29">
        <v>15182.77397270608</v>
      </c>
      <c r="P21" s="29">
        <v>15142.782306189822</v>
      </c>
      <c r="Q21" s="29">
        <v>15497.215008537778</v>
      </c>
    </row>
    <row r="22" spans="1:17" x14ac:dyDescent="0.25">
      <c r="A22" s="30" t="s">
        <v>83</v>
      </c>
      <c r="B22" s="31">
        <v>2953.5793066675478</v>
      </c>
      <c r="C22" s="31">
        <v>3220.4356102556799</v>
      </c>
      <c r="D22" s="31">
        <v>3084.3466602342824</v>
      </c>
      <c r="E22" s="31">
        <v>3576.3953383831754</v>
      </c>
      <c r="F22" s="31">
        <v>4002.0594203652199</v>
      </c>
      <c r="G22" s="31">
        <v>4345.8011371698512</v>
      </c>
      <c r="H22" s="31">
        <v>4386.1671253990617</v>
      </c>
      <c r="I22" s="31">
        <v>4191.7015318303365</v>
      </c>
      <c r="J22" s="31">
        <v>3772.0864779104786</v>
      </c>
      <c r="K22" s="31">
        <v>2461.98001953625</v>
      </c>
      <c r="L22" s="31">
        <v>3835.1971735684529</v>
      </c>
      <c r="M22" s="31">
        <v>3937.8842744328485</v>
      </c>
      <c r="N22" s="31">
        <v>4128.1672829972285</v>
      </c>
      <c r="O22" s="31">
        <v>4316.7230509692199</v>
      </c>
      <c r="P22" s="31">
        <v>4627.2370074499922</v>
      </c>
      <c r="Q22" s="31">
        <v>5106.9993539903289</v>
      </c>
    </row>
    <row r="23" spans="1:17" x14ac:dyDescent="0.25">
      <c r="A23" s="30" t="s">
        <v>87</v>
      </c>
      <c r="B23" s="31">
        <v>11234.974222114028</v>
      </c>
      <c r="C23" s="31">
        <v>10668.46122293509</v>
      </c>
      <c r="D23" s="31">
        <v>10417.206486483627</v>
      </c>
      <c r="E23" s="31">
        <v>10831.48656680284</v>
      </c>
      <c r="F23" s="31">
        <v>10023.651846725244</v>
      </c>
      <c r="G23" s="31">
        <v>9340.6169740156383</v>
      </c>
      <c r="H23" s="31">
        <v>9677.8505084607041</v>
      </c>
      <c r="I23" s="31">
        <v>9486.6139617173903</v>
      </c>
      <c r="J23" s="31">
        <v>8873.6260082219087</v>
      </c>
      <c r="K23" s="31">
        <v>6679.781338364156</v>
      </c>
      <c r="L23" s="31">
        <v>7520.4905386207656</v>
      </c>
      <c r="M23" s="31">
        <v>7387.5280946359208</v>
      </c>
      <c r="N23" s="31">
        <v>6753.1366415666353</v>
      </c>
      <c r="O23" s="31">
        <v>6546.326206079314</v>
      </c>
      <c r="P23" s="31">
        <v>6333.5054113023889</v>
      </c>
      <c r="Q23" s="31">
        <v>6136.725730659512</v>
      </c>
    </row>
    <row r="24" spans="1:17" x14ac:dyDescent="0.25">
      <c r="A24" s="30" t="s">
        <v>84</v>
      </c>
      <c r="B24" s="31">
        <v>98.793295410052309</v>
      </c>
      <c r="C24" s="31">
        <v>143.8974521139958</v>
      </c>
      <c r="D24" s="31">
        <v>90.281361212743761</v>
      </c>
      <c r="E24" s="31">
        <v>121.24651144523422</v>
      </c>
      <c r="F24" s="31">
        <v>287.11771890250884</v>
      </c>
      <c r="G24" s="31">
        <v>124.72451882508989</v>
      </c>
      <c r="H24" s="31">
        <v>118.26861371366614</v>
      </c>
      <c r="I24" s="31">
        <v>206.08982897401302</v>
      </c>
      <c r="J24" s="31">
        <v>252.2333325208902</v>
      </c>
      <c r="K24" s="31">
        <v>86.58663886287647</v>
      </c>
      <c r="L24" s="31">
        <v>22.620548082744683</v>
      </c>
      <c r="M24" s="31">
        <v>31.077205787615782</v>
      </c>
      <c r="N24" s="31">
        <v>3.592859326610971</v>
      </c>
      <c r="O24" s="31">
        <v>18.530283816737345</v>
      </c>
      <c r="P24" s="31">
        <v>6.6683063037552737</v>
      </c>
      <c r="Q24" s="31">
        <v>56.102800755008602</v>
      </c>
    </row>
    <row r="25" spans="1:17" x14ac:dyDescent="0.25">
      <c r="A25" s="30" t="s">
        <v>79</v>
      </c>
      <c r="B25" s="31">
        <v>736.33004720315569</v>
      </c>
      <c r="C25" s="31">
        <v>343.26147494152968</v>
      </c>
      <c r="D25" s="31">
        <v>349.30015925212058</v>
      </c>
      <c r="E25" s="31">
        <v>314.26580683600878</v>
      </c>
      <c r="F25" s="31">
        <v>359.44895722958768</v>
      </c>
      <c r="G25" s="31">
        <v>286.45922164761816</v>
      </c>
      <c r="H25" s="31">
        <v>138.88416963395164</v>
      </c>
      <c r="I25" s="31">
        <v>149.30352950716016</v>
      </c>
      <c r="J25" s="31">
        <v>258.82325495553778</v>
      </c>
      <c r="K25" s="31">
        <v>231.48199655774297</v>
      </c>
      <c r="L25" s="31">
        <v>76.332988969540963</v>
      </c>
      <c r="M25" s="31">
        <v>96.290147008590068</v>
      </c>
      <c r="N25" s="31">
        <v>193.00464110242871</v>
      </c>
      <c r="O25" s="31">
        <v>326.62445675260142</v>
      </c>
      <c r="P25" s="31">
        <v>237.80258361092882</v>
      </c>
      <c r="Q25" s="31">
        <v>157.76066821934751</v>
      </c>
    </row>
    <row r="26" spans="1:17" x14ac:dyDescent="0.25">
      <c r="A26" s="30" t="s">
        <v>85</v>
      </c>
      <c r="B26" s="31">
        <v>5335.7813723409436</v>
      </c>
      <c r="C26" s="31">
        <v>4933.2354429544757</v>
      </c>
      <c r="D26" s="31">
        <v>4835.1932111571277</v>
      </c>
      <c r="E26" s="31">
        <v>4852.9851982987902</v>
      </c>
      <c r="F26" s="31">
        <v>4963.9003419746859</v>
      </c>
      <c r="G26" s="31">
        <v>4754.3446737639006</v>
      </c>
      <c r="H26" s="31">
        <v>4799.722263095412</v>
      </c>
      <c r="I26" s="31">
        <v>4638.7634529829602</v>
      </c>
      <c r="J26" s="31">
        <v>4392.7356208410583</v>
      </c>
      <c r="K26" s="31">
        <v>3206.2844260405304</v>
      </c>
      <c r="L26" s="31">
        <v>3988.9616841774669</v>
      </c>
      <c r="M26" s="31">
        <v>3988.8610290650067</v>
      </c>
      <c r="N26" s="31">
        <v>4050.120020698816</v>
      </c>
      <c r="O26" s="31">
        <v>3974.5699750882104</v>
      </c>
      <c r="P26" s="31">
        <v>3937.5689975227565</v>
      </c>
      <c r="Q26" s="31">
        <v>4039.6264549135808</v>
      </c>
    </row>
    <row r="27" spans="1:17" x14ac:dyDescent="0.25">
      <c r="A27" s="28" t="s">
        <v>88</v>
      </c>
      <c r="B27" s="29">
        <v>3680.8028156554356</v>
      </c>
      <c r="C27" s="29">
        <v>3494.5741141461313</v>
      </c>
      <c r="D27" s="29">
        <v>3363.1759245037315</v>
      </c>
      <c r="E27" s="29">
        <v>3538.1204325984336</v>
      </c>
      <c r="F27" s="29">
        <v>3529.8699166975584</v>
      </c>
      <c r="G27" s="29">
        <v>3419.5221499173217</v>
      </c>
      <c r="H27" s="29">
        <v>3445.1469485042107</v>
      </c>
      <c r="I27" s="29">
        <v>3389.5769005350198</v>
      </c>
      <c r="J27" s="29">
        <v>3219.7169370615129</v>
      </c>
      <c r="K27" s="29">
        <v>2279.4856366833387</v>
      </c>
      <c r="L27" s="29">
        <v>2884.9250858133514</v>
      </c>
      <c r="M27" s="29">
        <v>2904.1403211770039</v>
      </c>
      <c r="N27" s="29">
        <v>2839.1472509937862</v>
      </c>
      <c r="O27" s="29">
        <v>2844.6307991778631</v>
      </c>
      <c r="P27" s="29">
        <v>2824.5045980403847</v>
      </c>
      <c r="Q27" s="29">
        <v>2902.1024804246804</v>
      </c>
    </row>
    <row r="28" spans="1:17" x14ac:dyDescent="0.25">
      <c r="A28" s="32" t="s">
        <v>89</v>
      </c>
      <c r="B28" s="33">
        <v>2179.7972883894481</v>
      </c>
      <c r="C28" s="33">
        <v>2080.1667069288083</v>
      </c>
      <c r="D28" s="33">
        <v>1930.1310182491879</v>
      </c>
      <c r="E28" s="33">
        <v>2023.3067824265424</v>
      </c>
      <c r="F28" s="33">
        <v>2037.7153339272222</v>
      </c>
      <c r="G28" s="33">
        <v>1971.9131624688926</v>
      </c>
      <c r="H28" s="33">
        <v>1990.8900668633373</v>
      </c>
      <c r="I28" s="33">
        <v>1922.3572544542772</v>
      </c>
      <c r="J28" s="33">
        <v>1828.2703127648695</v>
      </c>
      <c r="K28" s="33">
        <v>1316.2207975780611</v>
      </c>
      <c r="L28" s="33">
        <v>1633.698948586072</v>
      </c>
      <c r="M28" s="33">
        <v>1639.8837072982908</v>
      </c>
      <c r="N28" s="33">
        <v>1607.2020649595772</v>
      </c>
      <c r="O28" s="33">
        <v>1592.3628306737166</v>
      </c>
      <c r="P28" s="33">
        <v>1594.0226609058236</v>
      </c>
      <c r="Q28" s="33">
        <v>1620.9569225066052</v>
      </c>
    </row>
    <row r="29" spans="1:17" x14ac:dyDescent="0.25">
      <c r="A29" s="34" t="s">
        <v>90</v>
      </c>
      <c r="B29" s="31">
        <v>82.963965500055195</v>
      </c>
      <c r="C29" s="31">
        <v>105.68608931464722</v>
      </c>
      <c r="D29" s="31">
        <v>108.53964656944088</v>
      </c>
      <c r="E29" s="31">
        <v>97.031178782103609</v>
      </c>
      <c r="F29" s="31">
        <v>102.89997783642463</v>
      </c>
      <c r="G29" s="31">
        <v>101.91976615473848</v>
      </c>
      <c r="H29" s="31">
        <v>100.22425131475727</v>
      </c>
      <c r="I29" s="31">
        <v>108.11948506816505</v>
      </c>
      <c r="J29" s="31">
        <v>117.50491115533269</v>
      </c>
      <c r="K29" s="31">
        <v>95.627517255733864</v>
      </c>
      <c r="L29" s="31">
        <v>112.57951827479883</v>
      </c>
      <c r="M29" s="31">
        <v>107.49872877711863</v>
      </c>
      <c r="N29" s="31">
        <v>107.29160975617705</v>
      </c>
      <c r="O29" s="31">
        <v>87.679043417915807</v>
      </c>
      <c r="P29" s="31">
        <v>91.529548701857777</v>
      </c>
      <c r="Q29" s="31">
        <v>94.148668419650107</v>
      </c>
    </row>
    <row r="30" spans="1:17" x14ac:dyDescent="0.25">
      <c r="A30" s="34" t="s">
        <v>78</v>
      </c>
      <c r="B30" s="31">
        <v>101.28701744509127</v>
      </c>
      <c r="C30" s="31">
        <v>95.207162838450245</v>
      </c>
      <c r="D30" s="31">
        <v>45.774006588247538</v>
      </c>
      <c r="E30" s="31">
        <v>37.363625847934422</v>
      </c>
      <c r="F30" s="31">
        <v>33.876115629090002</v>
      </c>
      <c r="G30" s="31">
        <v>34.900098685734392</v>
      </c>
      <c r="H30" s="31">
        <v>29.098104498268338</v>
      </c>
      <c r="I30" s="31">
        <v>28.151544191800852</v>
      </c>
      <c r="J30" s="31">
        <v>27.921504393510062</v>
      </c>
      <c r="K30" s="31">
        <v>21.764551106577827</v>
      </c>
      <c r="L30" s="31">
        <v>31.691159724460782</v>
      </c>
      <c r="M30" s="31">
        <v>24.811172242951852</v>
      </c>
      <c r="N30" s="31">
        <v>21.666542434968729</v>
      </c>
      <c r="O30" s="31">
        <v>20.644124911277228</v>
      </c>
      <c r="P30" s="31">
        <v>19.600540748062723</v>
      </c>
      <c r="Q30" s="31">
        <v>39.89332942873255</v>
      </c>
    </row>
    <row r="31" spans="1:17" x14ac:dyDescent="0.25">
      <c r="A31" s="34" t="s">
        <v>84</v>
      </c>
      <c r="B31" s="31">
        <v>263.2576381025068</v>
      </c>
      <c r="C31" s="31">
        <v>230.28109632168551</v>
      </c>
      <c r="D31" s="31">
        <v>247.16028960762409</v>
      </c>
      <c r="E31" s="31">
        <v>243.19507366032798</v>
      </c>
      <c r="F31" s="31">
        <v>276.62054709517082</v>
      </c>
      <c r="G31" s="31">
        <v>266.29312450175127</v>
      </c>
      <c r="H31" s="31">
        <v>234.36844847345941</v>
      </c>
      <c r="I31" s="31">
        <v>213.73287827110909</v>
      </c>
      <c r="J31" s="31">
        <v>188.95524683069587</v>
      </c>
      <c r="K31" s="31">
        <v>108.65624075538882</v>
      </c>
      <c r="L31" s="31">
        <v>109.95487391308882</v>
      </c>
      <c r="M31" s="31">
        <v>113.45052814161089</v>
      </c>
      <c r="N31" s="31">
        <v>96.599683600203761</v>
      </c>
      <c r="O31" s="31">
        <v>101.88923783006817</v>
      </c>
      <c r="P31" s="31">
        <v>95.334054534881432</v>
      </c>
      <c r="Q31" s="31">
        <v>45.372969758642391</v>
      </c>
    </row>
    <row r="32" spans="1:17" x14ac:dyDescent="0.25">
      <c r="A32" s="34" t="s">
        <v>79</v>
      </c>
      <c r="B32" s="31">
        <v>1732.2886673417947</v>
      </c>
      <c r="C32" s="31">
        <v>1648.9923584540254</v>
      </c>
      <c r="D32" s="31">
        <v>1528.6570754838756</v>
      </c>
      <c r="E32" s="31">
        <v>1645.716904136176</v>
      </c>
      <c r="F32" s="31">
        <v>1624.318693366537</v>
      </c>
      <c r="G32" s="31">
        <v>1568.8001731266684</v>
      </c>
      <c r="H32" s="31">
        <v>1627.1992625768521</v>
      </c>
      <c r="I32" s="31">
        <v>1572.3533469232023</v>
      </c>
      <c r="J32" s="31">
        <v>1493.8886503853305</v>
      </c>
      <c r="K32" s="31">
        <v>1090.1724884603602</v>
      </c>
      <c r="L32" s="31">
        <v>1379.4733966737233</v>
      </c>
      <c r="M32" s="31">
        <v>1394.1232781366093</v>
      </c>
      <c r="N32" s="31">
        <v>1381.6442291682281</v>
      </c>
      <c r="O32" s="31">
        <v>1382.1504245144554</v>
      </c>
      <c r="P32" s="31">
        <v>1387.5585169210215</v>
      </c>
      <c r="Q32" s="31">
        <v>1441.5419548995803</v>
      </c>
    </row>
    <row r="33" spans="1:17" x14ac:dyDescent="0.25">
      <c r="A33" s="32" t="s">
        <v>91</v>
      </c>
      <c r="B33" s="33">
        <v>1501.0055272659874</v>
      </c>
      <c r="C33" s="33">
        <v>1414.4074072173232</v>
      </c>
      <c r="D33" s="33">
        <v>1433.0449062545435</v>
      </c>
      <c r="E33" s="33">
        <v>1514.8136501718909</v>
      </c>
      <c r="F33" s="33">
        <v>1492.1545827703355</v>
      </c>
      <c r="G33" s="33">
        <v>1447.6089874484289</v>
      </c>
      <c r="H33" s="33">
        <v>1454.2568816408746</v>
      </c>
      <c r="I33" s="33">
        <v>1467.2196460807431</v>
      </c>
      <c r="J33" s="33">
        <v>1391.4466242966441</v>
      </c>
      <c r="K33" s="33">
        <v>963.26483910527838</v>
      </c>
      <c r="L33" s="33">
        <v>1251.226137227279</v>
      </c>
      <c r="M33" s="33">
        <v>1264.2566138787131</v>
      </c>
      <c r="N33" s="33">
        <v>1231.9451860342092</v>
      </c>
      <c r="O33" s="33">
        <v>1252.2679685041467</v>
      </c>
      <c r="P33" s="33">
        <v>1230.4819371345611</v>
      </c>
      <c r="Q33" s="33">
        <v>1281.1455579180754</v>
      </c>
    </row>
    <row r="34" spans="1:17" x14ac:dyDescent="0.25">
      <c r="A34" s="28" t="s">
        <v>92</v>
      </c>
      <c r="B34" s="29">
        <v>1686.8849211959457</v>
      </c>
      <c r="C34" s="29">
        <v>1644.7614935883219</v>
      </c>
      <c r="D34" s="29">
        <v>1604.6974704580389</v>
      </c>
      <c r="E34" s="29">
        <v>1674.4290337632115</v>
      </c>
      <c r="F34" s="29">
        <v>1684.5561889172473</v>
      </c>
      <c r="G34" s="29">
        <v>1601.6156171688801</v>
      </c>
      <c r="H34" s="29">
        <v>1590.1817705302865</v>
      </c>
      <c r="I34" s="29">
        <v>1569.5559669386557</v>
      </c>
      <c r="J34" s="29">
        <v>1476.8367906980013</v>
      </c>
      <c r="K34" s="29">
        <v>1060.4734940606058</v>
      </c>
      <c r="L34" s="29">
        <v>1326.8545501589263</v>
      </c>
      <c r="M34" s="29">
        <v>1358.0576410174906</v>
      </c>
      <c r="N34" s="29">
        <v>1341.5341707408284</v>
      </c>
      <c r="O34" s="29">
        <v>1308.4746628890964</v>
      </c>
      <c r="P34" s="29">
        <v>1318.2970651090673</v>
      </c>
      <c r="Q34" s="29">
        <v>1370.6722043185596</v>
      </c>
    </row>
    <row r="35" spans="1:17" x14ac:dyDescent="0.25">
      <c r="A35" s="32" t="s">
        <v>93</v>
      </c>
      <c r="B35" s="33">
        <v>545.5545315689368</v>
      </c>
      <c r="C35" s="33">
        <v>545.49455606992126</v>
      </c>
      <c r="D35" s="33">
        <v>495.64605975158878</v>
      </c>
      <c r="E35" s="33">
        <v>541.2094532408787</v>
      </c>
      <c r="F35" s="33">
        <v>459.14501106211463</v>
      </c>
      <c r="G35" s="33">
        <v>427.48207592874394</v>
      </c>
      <c r="H35" s="33">
        <v>436.14393245782583</v>
      </c>
      <c r="I35" s="33">
        <v>430.65034986628638</v>
      </c>
      <c r="J35" s="33">
        <v>409.83913102680776</v>
      </c>
      <c r="K35" s="33">
        <v>278.03787806882372</v>
      </c>
      <c r="L35" s="33">
        <v>344.37789763257268</v>
      </c>
      <c r="M35" s="33">
        <v>374.2138068777366</v>
      </c>
      <c r="N35" s="33">
        <v>334.01734903069485</v>
      </c>
      <c r="O35" s="33">
        <v>400.21721373402067</v>
      </c>
      <c r="P35" s="33">
        <v>364.00249768184779</v>
      </c>
      <c r="Q35" s="33">
        <v>388.87696089411287</v>
      </c>
    </row>
    <row r="36" spans="1:17" x14ac:dyDescent="0.25">
      <c r="A36" s="34" t="s">
        <v>90</v>
      </c>
      <c r="B36" s="31">
        <v>20.312083346194264</v>
      </c>
      <c r="C36" s="31">
        <v>27.036498910499368</v>
      </c>
      <c r="D36" s="31">
        <v>27.277033977465848</v>
      </c>
      <c r="E36" s="31">
        <v>24.280295657448221</v>
      </c>
      <c r="F36" s="31">
        <v>25.65265295267017</v>
      </c>
      <c r="G36" s="31">
        <v>24.138321692874431</v>
      </c>
      <c r="H36" s="31">
        <v>23.213921934553944</v>
      </c>
      <c r="I36" s="31">
        <v>25.48832256095374</v>
      </c>
      <c r="J36" s="31">
        <v>28.747149893036706</v>
      </c>
      <c r="K36" s="31">
        <v>22.580694985088449</v>
      </c>
      <c r="L36" s="31">
        <v>26.533219737725439</v>
      </c>
      <c r="M36" s="31">
        <v>26.66114514947644</v>
      </c>
      <c r="N36" s="31">
        <v>26.265424076869401</v>
      </c>
      <c r="O36" s="31">
        <v>20.142363372460107</v>
      </c>
      <c r="P36" s="31">
        <v>16.958648735964879</v>
      </c>
      <c r="Q36" s="31">
        <v>16.286692810796268</v>
      </c>
    </row>
    <row r="37" spans="1:17" x14ac:dyDescent="0.25">
      <c r="A37" s="34" t="s">
        <v>78</v>
      </c>
      <c r="B37" s="31">
        <v>15.770508057848597</v>
      </c>
      <c r="C37" s="31">
        <v>20.942910289679695</v>
      </c>
      <c r="D37" s="31">
        <v>14.943171553911437</v>
      </c>
      <c r="E37" s="31">
        <v>12.622124797502623</v>
      </c>
      <c r="F37" s="31">
        <v>11.811598481937278</v>
      </c>
      <c r="G37" s="31">
        <v>12.033563126617327</v>
      </c>
      <c r="H37" s="31">
        <v>9.3768546264791457</v>
      </c>
      <c r="I37" s="31">
        <v>9.21073949072691</v>
      </c>
      <c r="J37" s="31">
        <v>9.1895274829422373</v>
      </c>
      <c r="K37" s="31">
        <v>6.7741298906797622</v>
      </c>
      <c r="L37" s="31">
        <v>7.9610544723420507</v>
      </c>
      <c r="M37" s="31">
        <v>7.8248062087539054</v>
      </c>
      <c r="N37" s="31">
        <v>6.8817539272562742</v>
      </c>
      <c r="O37" s="31">
        <v>6.6562636944918561</v>
      </c>
      <c r="P37" s="31">
        <v>5.9570360397458231</v>
      </c>
      <c r="Q37" s="31">
        <v>12.753206786355511</v>
      </c>
    </row>
    <row r="38" spans="1:17" x14ac:dyDescent="0.25">
      <c r="A38" s="34" t="s">
        <v>79</v>
      </c>
      <c r="B38" s="31">
        <v>509.47194016489408</v>
      </c>
      <c r="C38" s="31">
        <v>497.51514686974201</v>
      </c>
      <c r="D38" s="31">
        <v>453.42585422021148</v>
      </c>
      <c r="E38" s="31">
        <v>504.30703278592802</v>
      </c>
      <c r="F38" s="31">
        <v>421.68075962750714</v>
      </c>
      <c r="G38" s="31">
        <v>391.31019110925212</v>
      </c>
      <c r="H38" s="31">
        <v>403.55315589679276</v>
      </c>
      <c r="I38" s="31">
        <v>395.95128781460573</v>
      </c>
      <c r="J38" s="31">
        <v>371.90245365082876</v>
      </c>
      <c r="K38" s="31">
        <v>248.68305319305549</v>
      </c>
      <c r="L38" s="31">
        <v>309.88362342250525</v>
      </c>
      <c r="M38" s="31">
        <v>339.72785551950625</v>
      </c>
      <c r="N38" s="31">
        <v>300.87017102656915</v>
      </c>
      <c r="O38" s="31">
        <v>373.41858666706884</v>
      </c>
      <c r="P38" s="31">
        <v>341.08681290613714</v>
      </c>
      <c r="Q38" s="31">
        <v>359.83706129696117</v>
      </c>
    </row>
    <row r="39" spans="1:17" x14ac:dyDescent="0.25">
      <c r="A39" s="32" t="s">
        <v>94</v>
      </c>
      <c r="B39" s="33">
        <v>825.96827878812337</v>
      </c>
      <c r="C39" s="33">
        <v>741.74626974205296</v>
      </c>
      <c r="D39" s="33">
        <v>700.50367999996615</v>
      </c>
      <c r="E39" s="33">
        <v>727.75441107536994</v>
      </c>
      <c r="F39" s="33">
        <v>735.33749455273232</v>
      </c>
      <c r="G39" s="33">
        <v>681.063885494999</v>
      </c>
      <c r="H39" s="33">
        <v>672.73751591187579</v>
      </c>
      <c r="I39" s="33">
        <v>651.14865269898792</v>
      </c>
      <c r="J39" s="33">
        <v>611.34079071974179</v>
      </c>
      <c r="K39" s="33">
        <v>434.49851604987049</v>
      </c>
      <c r="L39" s="33">
        <v>576.19171553025501</v>
      </c>
      <c r="M39" s="33">
        <v>589.57295519093111</v>
      </c>
      <c r="N39" s="33">
        <v>571.61392755428813</v>
      </c>
      <c r="O39" s="33">
        <v>512.52230730203894</v>
      </c>
      <c r="P39" s="33">
        <v>545.5030325808998</v>
      </c>
      <c r="Q39" s="33">
        <v>557.97612859475475</v>
      </c>
    </row>
    <row r="40" spans="1:17" x14ac:dyDescent="0.25">
      <c r="A40" s="35" t="s">
        <v>83</v>
      </c>
      <c r="B40" s="36">
        <v>165.98297695326698</v>
      </c>
      <c r="C40" s="36">
        <v>171.79960060043436</v>
      </c>
      <c r="D40" s="36">
        <v>154.05334457611451</v>
      </c>
      <c r="E40" s="36">
        <v>175.50021867351248</v>
      </c>
      <c r="F40" s="36">
        <v>212.23079834131607</v>
      </c>
      <c r="G40" s="36">
        <v>192.96904437191372</v>
      </c>
      <c r="H40" s="36">
        <v>185.85380287348917</v>
      </c>
      <c r="I40" s="36">
        <v>173.58945183287182</v>
      </c>
      <c r="J40" s="36">
        <v>146.74756184613551</v>
      </c>
      <c r="K40" s="36">
        <v>71.510534399941903</v>
      </c>
      <c r="L40" s="36">
        <v>141.27454239500182</v>
      </c>
      <c r="M40" s="36">
        <v>147.96530553128665</v>
      </c>
      <c r="N40" s="36">
        <v>141.84696544745682</v>
      </c>
      <c r="O40" s="36">
        <v>142.29098066263091</v>
      </c>
      <c r="P40" s="36">
        <v>160.5438398854451</v>
      </c>
      <c r="Q40" s="36">
        <v>158.9417329699823</v>
      </c>
    </row>
    <row r="41" spans="1:17" x14ac:dyDescent="0.25">
      <c r="A41" s="35" t="s">
        <v>95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</row>
    <row r="42" spans="1:17" x14ac:dyDescent="0.25">
      <c r="A42" s="35" t="s">
        <v>90</v>
      </c>
      <c r="B42" s="36">
        <v>28.374198089863889</v>
      </c>
      <c r="C42" s="36">
        <v>28.099445480204182</v>
      </c>
      <c r="D42" s="36">
        <v>29.111969622074369</v>
      </c>
      <c r="E42" s="36">
        <v>29.815260978360783</v>
      </c>
      <c r="F42" s="36">
        <v>30.812752676099397</v>
      </c>
      <c r="G42" s="36">
        <v>31.570769971008659</v>
      </c>
      <c r="H42" s="36">
        <v>31.766830582640498</v>
      </c>
      <c r="I42" s="36">
        <v>17.211904676429331</v>
      </c>
      <c r="J42" s="36">
        <v>19.009929384697919</v>
      </c>
      <c r="K42" s="36">
        <v>7.8205898309036099</v>
      </c>
      <c r="L42" s="36">
        <v>13.429333239164901</v>
      </c>
      <c r="M42" s="36">
        <v>13.483921975322762</v>
      </c>
      <c r="N42" s="36">
        <v>8.7882677415534936</v>
      </c>
      <c r="O42" s="36">
        <v>7.4466513408677351</v>
      </c>
      <c r="P42" s="36">
        <v>6.1978904655116756</v>
      </c>
      <c r="Q42" s="36">
        <v>5.473745742274664</v>
      </c>
    </row>
    <row r="43" spans="1:17" x14ac:dyDescent="0.25">
      <c r="A43" s="35" t="s">
        <v>78</v>
      </c>
      <c r="B43" s="36">
        <v>6.1628440898328751</v>
      </c>
      <c r="C43" s="36">
        <v>6.0240754321990568</v>
      </c>
      <c r="D43" s="36">
        <v>4.7612434190450736</v>
      </c>
      <c r="E43" s="36">
        <v>4.5629321952341249</v>
      </c>
      <c r="F43" s="36">
        <v>3.4455125701352238</v>
      </c>
      <c r="G43" s="36">
        <v>3.5021842898945335</v>
      </c>
      <c r="H43" s="36">
        <v>3.5218192907549772</v>
      </c>
      <c r="I43" s="36">
        <v>2.937075491364542</v>
      </c>
      <c r="J43" s="36">
        <v>2.9752576373051136</v>
      </c>
      <c r="K43" s="36">
        <v>1.5763122800204337</v>
      </c>
      <c r="L43" s="36">
        <v>3.0312798810237518</v>
      </c>
      <c r="M43" s="36">
        <v>2.5199946803686926</v>
      </c>
      <c r="N43" s="36">
        <v>1.6891828289162063</v>
      </c>
      <c r="O43" s="36">
        <v>1.6652818923842285</v>
      </c>
      <c r="P43" s="36">
        <v>2.1504562330003028</v>
      </c>
      <c r="Q43" s="36">
        <v>3.2909161230370265</v>
      </c>
    </row>
    <row r="44" spans="1:17" x14ac:dyDescent="0.25">
      <c r="A44" s="35" t="s">
        <v>84</v>
      </c>
      <c r="B44" s="36">
        <v>0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</row>
    <row r="45" spans="1:17" x14ac:dyDescent="0.25">
      <c r="A45" s="35" t="s">
        <v>96</v>
      </c>
      <c r="B45" s="36">
        <v>135.52313262467993</v>
      </c>
      <c r="C45" s="36">
        <v>56.362717464529695</v>
      </c>
      <c r="D45" s="36">
        <v>51.089166617963471</v>
      </c>
      <c r="E45" s="36">
        <v>54.04641570926438</v>
      </c>
      <c r="F45" s="36">
        <v>54.613716076563257</v>
      </c>
      <c r="G45" s="36">
        <v>55.992062535044326</v>
      </c>
      <c r="H45" s="36">
        <v>47.655682045889549</v>
      </c>
      <c r="I45" s="36">
        <v>39.12117113078839</v>
      </c>
      <c r="J45" s="36">
        <v>36.703466108523116</v>
      </c>
      <c r="K45" s="36">
        <v>34.621787841135109</v>
      </c>
      <c r="L45" s="36">
        <v>54.510566207663345</v>
      </c>
      <c r="M45" s="36">
        <v>36.016042461740277</v>
      </c>
      <c r="N45" s="36">
        <v>32.628854936436717</v>
      </c>
      <c r="O45" s="36">
        <v>35.071680049593525</v>
      </c>
      <c r="P45" s="36">
        <v>5.9168017373789992</v>
      </c>
      <c r="Q45" s="36">
        <v>3.9028436966646005</v>
      </c>
    </row>
    <row r="46" spans="1:17" x14ac:dyDescent="0.25">
      <c r="A46" s="35" t="s">
        <v>79</v>
      </c>
      <c r="B46" s="36">
        <v>331.20874304046077</v>
      </c>
      <c r="C46" s="36">
        <v>311.81966402613205</v>
      </c>
      <c r="D46" s="36">
        <v>298.91573525425895</v>
      </c>
      <c r="E46" s="36">
        <v>293.10773586408629</v>
      </c>
      <c r="F46" s="36">
        <v>316.61725712273483</v>
      </c>
      <c r="G46" s="36">
        <v>289.40670583915403</v>
      </c>
      <c r="H46" s="36">
        <v>291.16823866074844</v>
      </c>
      <c r="I46" s="36">
        <v>310.08034462691558</v>
      </c>
      <c r="J46" s="36">
        <v>276.17803870557856</v>
      </c>
      <c r="K46" s="36">
        <v>115.38064784774144</v>
      </c>
      <c r="L46" s="36">
        <v>185.70385830376847</v>
      </c>
      <c r="M46" s="36">
        <v>188.63023085486478</v>
      </c>
      <c r="N46" s="36">
        <v>151.35874381702669</v>
      </c>
      <c r="O46" s="36">
        <v>129.56041190808986</v>
      </c>
      <c r="P46" s="36">
        <v>161.41480914420364</v>
      </c>
      <c r="Q46" s="36">
        <v>141.39059537648583</v>
      </c>
    </row>
    <row r="47" spans="1:17" x14ac:dyDescent="0.25">
      <c r="A47" s="35" t="s">
        <v>85</v>
      </c>
      <c r="B47" s="36">
        <v>0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</row>
    <row r="48" spans="1:17" x14ac:dyDescent="0.25">
      <c r="A48" s="35" t="s">
        <v>97</v>
      </c>
      <c r="B48" s="36">
        <v>2.0078203796259437</v>
      </c>
      <c r="C48" s="36">
        <v>4.5553118749919292</v>
      </c>
      <c r="D48" s="36">
        <v>2.2067854346870783</v>
      </c>
      <c r="E48" s="36">
        <v>3.0277559275972541</v>
      </c>
      <c r="F48" s="36">
        <v>8.1645164842236166</v>
      </c>
      <c r="G48" s="36">
        <v>8.9474761338269779</v>
      </c>
      <c r="H48" s="36">
        <v>25.295543754776137</v>
      </c>
      <c r="I48" s="36">
        <v>24.84827027039066</v>
      </c>
      <c r="J48" s="36">
        <v>52.593934492474936</v>
      </c>
      <c r="K48" s="36">
        <v>31.857901444793857</v>
      </c>
      <c r="L48" s="36">
        <v>42.944847534275461</v>
      </c>
      <c r="M48" s="36">
        <v>43.770220096046529</v>
      </c>
      <c r="N48" s="36">
        <v>36.931209792922914</v>
      </c>
      <c r="O48" s="36">
        <v>34.440624854116592</v>
      </c>
      <c r="P48" s="36">
        <v>34.628870531492211</v>
      </c>
      <c r="Q48" s="36">
        <v>28.49510341611396</v>
      </c>
    </row>
    <row r="49" spans="1:17" x14ac:dyDescent="0.25">
      <c r="A49" s="35" t="s">
        <v>98</v>
      </c>
      <c r="B49" s="36">
        <v>156.7085636103929</v>
      </c>
      <c r="C49" s="36">
        <v>163.08545486356169</v>
      </c>
      <c r="D49" s="36">
        <v>160.36543507582252</v>
      </c>
      <c r="E49" s="36">
        <v>167.69409172731471</v>
      </c>
      <c r="F49" s="36">
        <v>109.45294128165995</v>
      </c>
      <c r="G49" s="36">
        <v>98.675642354156778</v>
      </c>
      <c r="H49" s="36">
        <v>87.475598703577006</v>
      </c>
      <c r="I49" s="36">
        <v>83.360434670227718</v>
      </c>
      <c r="J49" s="36">
        <v>77.132602545026614</v>
      </c>
      <c r="K49" s="36">
        <v>171.73074240533421</v>
      </c>
      <c r="L49" s="36">
        <v>135.29728796935731</v>
      </c>
      <c r="M49" s="36">
        <v>157.18723959130153</v>
      </c>
      <c r="N49" s="36">
        <v>198.37070298997531</v>
      </c>
      <c r="O49" s="36">
        <v>162.04667659435626</v>
      </c>
      <c r="P49" s="36">
        <v>174.65036458386766</v>
      </c>
      <c r="Q49" s="36">
        <v>216.48119127019646</v>
      </c>
    </row>
    <row r="50" spans="1:17" x14ac:dyDescent="0.25">
      <c r="A50" s="37" t="s">
        <v>99</v>
      </c>
      <c r="B50" s="38">
        <v>315.36211083888549</v>
      </c>
      <c r="C50" s="38">
        <v>357.52066777634809</v>
      </c>
      <c r="D50" s="38">
        <v>408.54773070648372</v>
      </c>
      <c r="E50" s="38">
        <v>405.46516944696248</v>
      </c>
      <c r="F50" s="38">
        <v>490.07368330240035</v>
      </c>
      <c r="G50" s="38">
        <v>493.06965574513686</v>
      </c>
      <c r="H50" s="38">
        <v>481.30032216058424</v>
      </c>
      <c r="I50" s="38">
        <v>487.75696437338161</v>
      </c>
      <c r="J50" s="38">
        <v>455.65686895145149</v>
      </c>
      <c r="K50" s="38">
        <v>347.93709994191136</v>
      </c>
      <c r="L50" s="38">
        <v>406.28493699609828</v>
      </c>
      <c r="M50" s="38">
        <v>394.27087894882266</v>
      </c>
      <c r="N50" s="38">
        <v>435.90289415584573</v>
      </c>
      <c r="O50" s="38">
        <v>395.73514185303657</v>
      </c>
      <c r="P50" s="38">
        <v>408.79153484631968</v>
      </c>
      <c r="Q50" s="38">
        <v>423.81911482969196</v>
      </c>
    </row>
    <row r="51" spans="1:17" hidden="1" x14ac:dyDescent="0.2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</row>
    <row r="52" spans="1:17" x14ac:dyDescent="0.25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ht="12.75" x14ac:dyDescent="0.25">
      <c r="A53" s="18" t="s">
        <v>100</v>
      </c>
      <c r="B53" s="19">
        <v>4985.0862140959971</v>
      </c>
      <c r="C53" s="19">
        <v>5138.7291559352161</v>
      </c>
      <c r="D53" s="19">
        <v>4961.9622015738205</v>
      </c>
      <c r="E53" s="19">
        <v>5215.0905486295433</v>
      </c>
      <c r="F53" s="19">
        <v>5470.9547228198307</v>
      </c>
      <c r="G53" s="19">
        <v>5232.0527128972499</v>
      </c>
      <c r="H53" s="19">
        <v>5666.1730999054762</v>
      </c>
      <c r="I53" s="19">
        <v>5606.4324724504249</v>
      </c>
      <c r="J53" s="19">
        <v>5515.6547651860392</v>
      </c>
      <c r="K53" s="19">
        <v>4274.1480658288319</v>
      </c>
      <c r="L53" s="19">
        <v>4811.8759340927263</v>
      </c>
      <c r="M53" s="19">
        <v>5028.0593219001312</v>
      </c>
      <c r="N53" s="19">
        <v>4783.5320265270857</v>
      </c>
      <c r="O53" s="19">
        <v>4521.9866247858945</v>
      </c>
      <c r="P53" s="19">
        <v>4390.8769538712695</v>
      </c>
      <c r="Q53" s="19">
        <v>4543.4142093905966</v>
      </c>
    </row>
    <row r="54" spans="1:17" x14ac:dyDescent="0.25">
      <c r="A54" s="20" t="s">
        <v>73</v>
      </c>
      <c r="B54" s="21">
        <v>11.526684529202216</v>
      </c>
      <c r="C54" s="21">
        <v>11.906984180396449</v>
      </c>
      <c r="D54" s="21">
        <v>11.499731841465252</v>
      </c>
      <c r="E54" s="21">
        <v>12.110985336172716</v>
      </c>
      <c r="F54" s="21">
        <v>12.684856774677993</v>
      </c>
      <c r="G54" s="21">
        <v>12.073299873095836</v>
      </c>
      <c r="H54" s="21">
        <v>13.090703349980677</v>
      </c>
      <c r="I54" s="21">
        <v>12.929273214980121</v>
      </c>
      <c r="J54" s="21">
        <v>12.683509229136586</v>
      </c>
      <c r="K54" s="21">
        <v>9.8133276129876883</v>
      </c>
      <c r="L54" s="21">
        <v>11.067491939058382</v>
      </c>
      <c r="M54" s="21">
        <v>11.585861362269503</v>
      </c>
      <c r="N54" s="21">
        <v>11.036918437418423</v>
      </c>
      <c r="O54" s="21">
        <v>10.445484323065916</v>
      </c>
      <c r="P54" s="21">
        <v>10.131909533731458</v>
      </c>
      <c r="Q54" s="21">
        <v>10.488845632365583</v>
      </c>
    </row>
    <row r="55" spans="1:17" x14ac:dyDescent="0.25">
      <c r="A55" s="22" t="s">
        <v>74</v>
      </c>
      <c r="B55" s="23">
        <v>2.2151674545551767</v>
      </c>
      <c r="C55" s="23">
        <v>2.2882524260549957</v>
      </c>
      <c r="D55" s="23">
        <v>2.2099877589942842</v>
      </c>
      <c r="E55" s="23">
        <v>2.3274568234532573</v>
      </c>
      <c r="F55" s="23">
        <v>2.4377419041679307</v>
      </c>
      <c r="G55" s="23">
        <v>2.3202145317859295</v>
      </c>
      <c r="H55" s="23">
        <v>2.5157364153281492</v>
      </c>
      <c r="I55" s="23">
        <v>2.4847132030304819</v>
      </c>
      <c r="J55" s="23">
        <v>2.4374829364639665</v>
      </c>
      <c r="K55" s="23">
        <v>1.885899097360177</v>
      </c>
      <c r="L55" s="23">
        <v>2.1269210487059911</v>
      </c>
      <c r="M55" s="23">
        <v>2.2265399003215371</v>
      </c>
      <c r="N55" s="23">
        <v>2.1210455147974283</v>
      </c>
      <c r="O55" s="23">
        <v>2.0073852859338541</v>
      </c>
      <c r="P55" s="23">
        <v>1.9471233202191767</v>
      </c>
      <c r="Q55" s="23">
        <v>2.0157183465727724</v>
      </c>
    </row>
    <row r="56" spans="1:17" x14ac:dyDescent="0.25">
      <c r="A56" s="22" t="s">
        <v>75</v>
      </c>
      <c r="B56" s="23">
        <v>307.65779731423726</v>
      </c>
      <c r="C56" s="23">
        <v>317.8083443088542</v>
      </c>
      <c r="D56" s="23">
        <v>306.93840532256399</v>
      </c>
      <c r="E56" s="23">
        <v>323.25332253105518</v>
      </c>
      <c r="F56" s="23">
        <v>338.57047832418812</v>
      </c>
      <c r="G56" s="23">
        <v>322.24746290753302</v>
      </c>
      <c r="H56" s="23">
        <v>349.40289618804286</v>
      </c>
      <c r="I56" s="23">
        <v>345.09417761171801</v>
      </c>
      <c r="J56" s="23">
        <v>338.5345110959708</v>
      </c>
      <c r="K56" s="23">
        <v>261.92672750659005</v>
      </c>
      <c r="L56" s="23">
        <v>295.4015253160959</v>
      </c>
      <c r="M56" s="23">
        <v>309.23728134257101</v>
      </c>
      <c r="N56" s="23">
        <v>294.73032973365667</v>
      </c>
      <c r="O56" s="23">
        <v>278.79957073287574</v>
      </c>
      <c r="P56" s="23">
        <v>270.42997158790865</v>
      </c>
      <c r="Q56" s="23">
        <v>279.95692390533389</v>
      </c>
    </row>
    <row r="57" spans="1:17" x14ac:dyDescent="0.25">
      <c r="A57" s="22" t="s">
        <v>76</v>
      </c>
      <c r="B57" s="23">
        <v>6.0662048525649004</v>
      </c>
      <c r="C57" s="23">
        <v>6.1137166101760787</v>
      </c>
      <c r="D57" s="23">
        <v>5.8194259210944574</v>
      </c>
      <c r="E57" s="23">
        <v>6.0587657807926165</v>
      </c>
      <c r="F57" s="23">
        <v>6.4028731604641305</v>
      </c>
      <c r="G57" s="23">
        <v>6.0383018301127969</v>
      </c>
      <c r="H57" s="23">
        <v>6.5077404404493606</v>
      </c>
      <c r="I57" s="23">
        <v>6.5054072391969049</v>
      </c>
      <c r="J57" s="23">
        <v>6.4074802100112294</v>
      </c>
      <c r="K57" s="23">
        <v>4.8963368457356786</v>
      </c>
      <c r="L57" s="23">
        <v>5.5422573638132553</v>
      </c>
      <c r="M57" s="23">
        <v>5.7964570776553099</v>
      </c>
      <c r="N57" s="23">
        <v>5.4414378731368789</v>
      </c>
      <c r="O57" s="23">
        <v>5.137019182429241</v>
      </c>
      <c r="P57" s="23">
        <v>4.9919246699648427</v>
      </c>
      <c r="Q57" s="23">
        <v>5.1465413446669324</v>
      </c>
    </row>
    <row r="58" spans="1:17" x14ac:dyDescent="0.25">
      <c r="A58" s="24" t="s">
        <v>77</v>
      </c>
      <c r="B58" s="25">
        <v>13.411759123148624</v>
      </c>
      <c r="C58" s="25">
        <v>13.907025351601227</v>
      </c>
      <c r="D58" s="25">
        <v>13.478444678569602</v>
      </c>
      <c r="E58" s="25">
        <v>14.27948861311727</v>
      </c>
      <c r="F58" s="25">
        <v>14.916658299844153</v>
      </c>
      <c r="G58" s="25">
        <v>14.122495735849153</v>
      </c>
      <c r="H58" s="25">
        <v>15.334906576709869</v>
      </c>
      <c r="I58" s="25">
        <v>15.134020774467958</v>
      </c>
      <c r="J58" s="25">
        <v>14.846823461378783</v>
      </c>
      <c r="K58" s="25">
        <v>11.553110693108467</v>
      </c>
      <c r="L58" s="25">
        <v>13.075224434428319</v>
      </c>
      <c r="M58" s="25">
        <v>13.683849444887185</v>
      </c>
      <c r="N58" s="25">
        <v>13.100622644210924</v>
      </c>
      <c r="O58" s="25">
        <v>12.416283847186724</v>
      </c>
      <c r="P58" s="25">
        <v>12.165702573705522</v>
      </c>
      <c r="Q58" s="25">
        <v>12.660282081632253</v>
      </c>
    </row>
    <row r="59" spans="1:17" x14ac:dyDescent="0.25">
      <c r="A59" s="26" t="s">
        <v>78</v>
      </c>
      <c r="B59" s="27">
        <v>2.1686405637005799</v>
      </c>
      <c r="C59" s="27">
        <v>2.2042380595969631</v>
      </c>
      <c r="D59" s="27">
        <v>2.1250400133320384</v>
      </c>
      <c r="E59" s="27">
        <v>1.9703357417138831</v>
      </c>
      <c r="F59" s="27">
        <v>2.138366502157969</v>
      </c>
      <c r="G59" s="27">
        <v>2.2227396447026204</v>
      </c>
      <c r="H59" s="27">
        <v>2.3804329600132172</v>
      </c>
      <c r="I59" s="27">
        <v>2.3286215965008337</v>
      </c>
      <c r="J59" s="27">
        <v>2.2487041305686009</v>
      </c>
      <c r="K59" s="27">
        <v>1.7679177297958655</v>
      </c>
      <c r="L59" s="27">
        <v>2.011561263398943</v>
      </c>
      <c r="M59" s="27">
        <v>2.0693545270151552</v>
      </c>
      <c r="N59" s="27">
        <v>1.9376646727900833</v>
      </c>
      <c r="O59" s="27">
        <v>1.9133428127871432</v>
      </c>
      <c r="P59" s="27">
        <v>1.8008583421476136</v>
      </c>
      <c r="Q59" s="27">
        <v>1.884500478486981</v>
      </c>
    </row>
    <row r="60" spans="1:17" x14ac:dyDescent="0.25">
      <c r="A60" s="26" t="s">
        <v>79</v>
      </c>
      <c r="B60" s="27">
        <v>3.6446422276306514</v>
      </c>
      <c r="C60" s="27">
        <v>3.774877647741349</v>
      </c>
      <c r="D60" s="27">
        <v>3.6574424181562915</v>
      </c>
      <c r="E60" s="27">
        <v>3.8473130175858561</v>
      </c>
      <c r="F60" s="27">
        <v>4.0268244152678569</v>
      </c>
      <c r="G60" s="27">
        <v>3.8318328159022954</v>
      </c>
      <c r="H60" s="27">
        <v>4.1575525075623334</v>
      </c>
      <c r="I60" s="27">
        <v>4.1010704602094767</v>
      </c>
      <c r="J60" s="27">
        <v>4.0197486777296785</v>
      </c>
      <c r="K60" s="27">
        <v>3.1297515431992711</v>
      </c>
      <c r="L60" s="27">
        <v>3.5431431332940688</v>
      </c>
      <c r="M60" s="27">
        <v>3.7045620749047847</v>
      </c>
      <c r="N60" s="27">
        <v>3.5424122038050769</v>
      </c>
      <c r="O60" s="27">
        <v>3.3648913319780909</v>
      </c>
      <c r="P60" s="27">
        <v>3.2213653595017622</v>
      </c>
      <c r="Q60" s="27">
        <v>3.424514795924186</v>
      </c>
    </row>
    <row r="61" spans="1:17" x14ac:dyDescent="0.25">
      <c r="A61" s="26" t="s">
        <v>80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</row>
    <row r="62" spans="1:17" x14ac:dyDescent="0.25">
      <c r="A62" s="26" t="s">
        <v>81</v>
      </c>
      <c r="B62" s="27">
        <v>7.5984763318173911</v>
      </c>
      <c r="C62" s="27">
        <v>7.9279096442629138</v>
      </c>
      <c r="D62" s="27">
        <v>7.6959622470812699</v>
      </c>
      <c r="E62" s="27">
        <v>8.4618398538175299</v>
      </c>
      <c r="F62" s="27">
        <v>8.7514673824183173</v>
      </c>
      <c r="G62" s="27">
        <v>8.0679232752442385</v>
      </c>
      <c r="H62" s="27">
        <v>8.7969211091343205</v>
      </c>
      <c r="I62" s="27">
        <v>8.7043287177576456</v>
      </c>
      <c r="J62" s="27">
        <v>8.5783706530805013</v>
      </c>
      <c r="K62" s="27">
        <v>6.6554414201133296</v>
      </c>
      <c r="L62" s="27">
        <v>7.5205200377353076</v>
      </c>
      <c r="M62" s="27">
        <v>7.9099328429672475</v>
      </c>
      <c r="N62" s="27">
        <v>7.6205457676157664</v>
      </c>
      <c r="O62" s="27">
        <v>7.1380497024214895</v>
      </c>
      <c r="P62" s="27">
        <v>7.1434788720561446</v>
      </c>
      <c r="Q62" s="27">
        <v>7.3512668072210854</v>
      </c>
    </row>
    <row r="63" spans="1:17" x14ac:dyDescent="0.25">
      <c r="A63" s="28" t="s">
        <v>101</v>
      </c>
      <c r="B63" s="29">
        <v>700.18997213757689</v>
      </c>
      <c r="C63" s="29">
        <v>741.93556300730938</v>
      </c>
      <c r="D63" s="29">
        <v>698.41668786152775</v>
      </c>
      <c r="E63" s="29">
        <v>722.15369283224732</v>
      </c>
      <c r="F63" s="29">
        <v>750.69327415000623</v>
      </c>
      <c r="G63" s="29">
        <v>732.64358626617627</v>
      </c>
      <c r="H63" s="29">
        <v>786.11861346096987</v>
      </c>
      <c r="I63" s="29">
        <v>783.39569013317634</v>
      </c>
      <c r="J63" s="29">
        <v>768.34096996638641</v>
      </c>
      <c r="K63" s="29">
        <v>583.15775166237131</v>
      </c>
      <c r="L63" s="29">
        <v>664.39869681107371</v>
      </c>
      <c r="M63" s="29">
        <v>680.38687414368212</v>
      </c>
      <c r="N63" s="29">
        <v>649.30909570378412</v>
      </c>
      <c r="O63" s="29">
        <v>620.6577661186783</v>
      </c>
      <c r="P63" s="29">
        <v>603.74880271378322</v>
      </c>
      <c r="Q63" s="29">
        <v>610.63947102848385</v>
      </c>
    </row>
    <row r="64" spans="1:17" x14ac:dyDescent="0.25">
      <c r="A64" s="30" t="s">
        <v>83</v>
      </c>
      <c r="B64" s="31">
        <v>40.303117254910312</v>
      </c>
      <c r="C64" s="31">
        <v>41.159521278593836</v>
      </c>
      <c r="D64" s="31">
        <v>16.054625713339419</v>
      </c>
      <c r="E64" s="31">
        <v>21.328028120565975</v>
      </c>
      <c r="F64" s="31">
        <v>35.432560381006382</v>
      </c>
      <c r="G64" s="31">
        <v>11.469326214216425</v>
      </c>
      <c r="H64" s="31">
        <v>27.232079469142555</v>
      </c>
      <c r="I64" s="31">
        <v>36.164146514766834</v>
      </c>
      <c r="J64" s="31">
        <v>16.824379075370107</v>
      </c>
      <c r="K64" s="31">
        <v>10.16455591090096</v>
      </c>
      <c r="L64" s="31">
        <v>11.216195826799849</v>
      </c>
      <c r="M64" s="31">
        <v>11.471383469208494</v>
      </c>
      <c r="N64" s="31">
        <v>8.3309404939224088</v>
      </c>
      <c r="O64" s="31">
        <v>17.731596156491793</v>
      </c>
      <c r="P64" s="31">
        <v>14.721397863493124</v>
      </c>
      <c r="Q64" s="31">
        <v>9.5468069142323309</v>
      </c>
    </row>
    <row r="65" spans="1:17" x14ac:dyDescent="0.25">
      <c r="A65" s="30" t="s">
        <v>84</v>
      </c>
      <c r="B65" s="31">
        <v>22.604897136414948</v>
      </c>
      <c r="C65" s="31">
        <v>19.296154668487215</v>
      </c>
      <c r="D65" s="31">
        <v>14.992167784848714</v>
      </c>
      <c r="E65" s="31">
        <v>13.642736421275186</v>
      </c>
      <c r="F65" s="31">
        <v>10.620343110596876</v>
      </c>
      <c r="G65" s="31">
        <v>12.807959974176141</v>
      </c>
      <c r="H65" s="31">
        <v>21.775916343285537</v>
      </c>
      <c r="I65" s="31">
        <v>9.1183729923334784</v>
      </c>
      <c r="J65" s="31">
        <v>2.2597401348668691</v>
      </c>
      <c r="K65" s="31">
        <v>3.208591228589579</v>
      </c>
      <c r="L65" s="31">
        <v>12.550383280643659</v>
      </c>
      <c r="M65" s="31">
        <v>19.513552678414197</v>
      </c>
      <c r="N65" s="31">
        <v>5.3953786590109329</v>
      </c>
      <c r="O65" s="31">
        <v>15.089500527326559</v>
      </c>
      <c r="P65" s="31">
        <v>7.3195232672853674</v>
      </c>
      <c r="Q65" s="31">
        <v>1.4381333372788461</v>
      </c>
    </row>
    <row r="66" spans="1:17" x14ac:dyDescent="0.25">
      <c r="A66" s="30" t="s">
        <v>79</v>
      </c>
      <c r="B66" s="31">
        <v>479.40795615052747</v>
      </c>
      <c r="C66" s="31">
        <v>502.72655081050021</v>
      </c>
      <c r="D66" s="31">
        <v>519.93833707018189</v>
      </c>
      <c r="E66" s="31">
        <v>582.43906215813433</v>
      </c>
      <c r="F66" s="31">
        <v>581.92912497625548</v>
      </c>
      <c r="G66" s="31">
        <v>566.21968598620333</v>
      </c>
      <c r="H66" s="31">
        <v>581.91802977744055</v>
      </c>
      <c r="I66" s="31">
        <v>569.85989010696653</v>
      </c>
      <c r="J66" s="31">
        <v>588.56660203729007</v>
      </c>
      <c r="K66" s="31">
        <v>448.40627356520798</v>
      </c>
      <c r="L66" s="31">
        <v>479.58724923247405</v>
      </c>
      <c r="M66" s="31">
        <v>487.32848748294958</v>
      </c>
      <c r="N66" s="31">
        <v>497.5924375323745</v>
      </c>
      <c r="O66" s="31">
        <v>429.23719604094919</v>
      </c>
      <c r="P66" s="31">
        <v>436.49330017602279</v>
      </c>
      <c r="Q66" s="31">
        <v>510.99935809398454</v>
      </c>
    </row>
    <row r="67" spans="1:17" x14ac:dyDescent="0.25">
      <c r="A67" s="30" t="s">
        <v>85</v>
      </c>
      <c r="B67" s="31">
        <v>3.7636025298350174E-2</v>
      </c>
      <c r="C67" s="31">
        <v>7.7384246871503776E-2</v>
      </c>
      <c r="D67" s="31">
        <v>0.16811486353095312</v>
      </c>
      <c r="E67" s="31">
        <v>6.9579410402392169E-2</v>
      </c>
      <c r="F67" s="31">
        <v>3.8697923484235647E-2</v>
      </c>
      <c r="G67" s="31">
        <v>7.5555735520495743E-2</v>
      </c>
      <c r="H67" s="31">
        <v>7.8037719000684319E-2</v>
      </c>
      <c r="I67" s="31">
        <v>0</v>
      </c>
      <c r="J67" s="31">
        <v>0</v>
      </c>
      <c r="K67" s="31">
        <v>0</v>
      </c>
      <c r="L67" s="31">
        <v>0</v>
      </c>
      <c r="M67" s="31">
        <v>0.40217609443986413</v>
      </c>
      <c r="N67" s="31">
        <v>0.14456211908492322</v>
      </c>
      <c r="O67" s="31">
        <v>0</v>
      </c>
      <c r="P67" s="31">
        <v>0</v>
      </c>
      <c r="Q67" s="31">
        <v>0</v>
      </c>
    </row>
    <row r="68" spans="1:17" x14ac:dyDescent="0.25">
      <c r="A68" s="30" t="s">
        <v>81</v>
      </c>
      <c r="B68" s="31">
        <v>157.83636557042573</v>
      </c>
      <c r="C68" s="31">
        <v>178.67595200285672</v>
      </c>
      <c r="D68" s="31">
        <v>147.26344242962674</v>
      </c>
      <c r="E68" s="31">
        <v>104.67428672186929</v>
      </c>
      <c r="F68" s="31">
        <v>122.67254775866321</v>
      </c>
      <c r="G68" s="31">
        <v>142.07105835605984</v>
      </c>
      <c r="H68" s="31">
        <v>155.11455015210041</v>
      </c>
      <c r="I68" s="31">
        <v>168.2532805191093</v>
      </c>
      <c r="J68" s="31">
        <v>160.69024871885949</v>
      </c>
      <c r="K68" s="31">
        <v>121.37833095767272</v>
      </c>
      <c r="L68" s="31">
        <v>161.04486847115618</v>
      </c>
      <c r="M68" s="31">
        <v>161.6712744186699</v>
      </c>
      <c r="N68" s="31">
        <v>137.8457768993913</v>
      </c>
      <c r="O68" s="31">
        <v>158.59947339391073</v>
      </c>
      <c r="P68" s="31">
        <v>145.21458140698178</v>
      </c>
      <c r="Q68" s="31">
        <v>88.655172682988066</v>
      </c>
    </row>
    <row r="69" spans="1:17" x14ac:dyDescent="0.25">
      <c r="A69" s="28" t="s">
        <v>102</v>
      </c>
      <c r="B69" s="29">
        <v>2406.3236317510814</v>
      </c>
      <c r="C69" s="29">
        <v>2454.2061238289211</v>
      </c>
      <c r="D69" s="29">
        <v>2384.0429088067917</v>
      </c>
      <c r="E69" s="29">
        <v>2510.8471607416095</v>
      </c>
      <c r="F69" s="29">
        <v>2645.1134002925282</v>
      </c>
      <c r="G69" s="29">
        <v>2512.9917951762527</v>
      </c>
      <c r="H69" s="29">
        <v>2735.4035408364221</v>
      </c>
      <c r="I69" s="29">
        <v>2691.7862550108084</v>
      </c>
      <c r="J69" s="29">
        <v>2648.5867915140052</v>
      </c>
      <c r="K69" s="29">
        <v>2064.0801785389344</v>
      </c>
      <c r="L69" s="29">
        <v>2325.5586264650842</v>
      </c>
      <c r="M69" s="29">
        <v>2442.7430668656361</v>
      </c>
      <c r="N69" s="29">
        <v>2317.8967560685005</v>
      </c>
      <c r="O69" s="29">
        <v>2186.0042843438041</v>
      </c>
      <c r="P69" s="29">
        <v>2120.9251661895655</v>
      </c>
      <c r="Q69" s="29">
        <v>2203.1723555649419</v>
      </c>
    </row>
    <row r="70" spans="1:17" x14ac:dyDescent="0.25">
      <c r="A70" s="28" t="s">
        <v>88</v>
      </c>
      <c r="B70" s="29">
        <v>1018.2475038861314</v>
      </c>
      <c r="C70" s="29">
        <v>1050.484505612164</v>
      </c>
      <c r="D70" s="29">
        <v>1019.1705100446096</v>
      </c>
      <c r="E70" s="29">
        <v>1076.363169007878</v>
      </c>
      <c r="F70" s="29">
        <v>1124.2014166752344</v>
      </c>
      <c r="G70" s="29">
        <v>1075.3697516545019</v>
      </c>
      <c r="H70" s="29">
        <v>1166.6656266932036</v>
      </c>
      <c r="I70" s="29">
        <v>1159.6549372983065</v>
      </c>
      <c r="J70" s="29">
        <v>1141.6458016501458</v>
      </c>
      <c r="K70" s="29">
        <v>879.22482019991855</v>
      </c>
      <c r="L70" s="29">
        <v>995.47294228279588</v>
      </c>
      <c r="M70" s="29">
        <v>1040.5105226784201</v>
      </c>
      <c r="N70" s="29">
        <v>984.44667336436225</v>
      </c>
      <c r="O70" s="29">
        <v>935.2354153818394</v>
      </c>
      <c r="P70" s="29">
        <v>906.04198127543873</v>
      </c>
      <c r="Q70" s="29">
        <v>937.64129847586707</v>
      </c>
    </row>
    <row r="71" spans="1:17" x14ac:dyDescent="0.25">
      <c r="A71" s="32" t="s">
        <v>89</v>
      </c>
      <c r="B71" s="33">
        <v>586.88751553069119</v>
      </c>
      <c r="C71" s="33">
        <v>624.99432050051223</v>
      </c>
      <c r="D71" s="33">
        <v>577.61797219246193</v>
      </c>
      <c r="E71" s="33">
        <v>596.49731752757293</v>
      </c>
      <c r="F71" s="33">
        <v>644.38641790971167</v>
      </c>
      <c r="G71" s="33">
        <v>592.24083829478036</v>
      </c>
      <c r="H71" s="33">
        <v>645.02676048533158</v>
      </c>
      <c r="I71" s="33">
        <v>614.77014123398499</v>
      </c>
      <c r="J71" s="33">
        <v>603.02610446417657</v>
      </c>
      <c r="K71" s="33">
        <v>481.71546960578064</v>
      </c>
      <c r="L71" s="33">
        <v>532.86842463738355</v>
      </c>
      <c r="M71" s="33">
        <v>548.77250218895915</v>
      </c>
      <c r="N71" s="33">
        <v>527.91610138297358</v>
      </c>
      <c r="O71" s="33">
        <v>498.17938121844145</v>
      </c>
      <c r="P71" s="33">
        <v>487.27137705603025</v>
      </c>
      <c r="Q71" s="33">
        <v>502.01693264175901</v>
      </c>
    </row>
    <row r="72" spans="1:17" x14ac:dyDescent="0.25">
      <c r="A72" s="34" t="s">
        <v>90</v>
      </c>
      <c r="B72" s="31">
        <v>34.829271504048926</v>
      </c>
      <c r="C72" s="31">
        <v>41.60229076015009</v>
      </c>
      <c r="D72" s="31">
        <v>37.264262698449521</v>
      </c>
      <c r="E72" s="31">
        <v>33.58327656411614</v>
      </c>
      <c r="F72" s="31">
        <v>30.747180969090579</v>
      </c>
      <c r="G72" s="31">
        <v>28.190668582912064</v>
      </c>
      <c r="H72" s="31">
        <v>31.438548237680621</v>
      </c>
      <c r="I72" s="31">
        <v>30.645545952301465</v>
      </c>
      <c r="J72" s="31">
        <v>30.698847779432249</v>
      </c>
      <c r="K72" s="31">
        <v>25.740432833085908</v>
      </c>
      <c r="L72" s="31">
        <v>27.502869181177122</v>
      </c>
      <c r="M72" s="31">
        <v>26.053676116188722</v>
      </c>
      <c r="N72" s="31">
        <v>27.963525043636675</v>
      </c>
      <c r="O72" s="31">
        <v>22.862132486253795</v>
      </c>
      <c r="P72" s="31">
        <v>20.575714070471392</v>
      </c>
      <c r="Q72" s="31">
        <v>22.128956743659948</v>
      </c>
    </row>
    <row r="73" spans="1:17" x14ac:dyDescent="0.25">
      <c r="A73" s="34" t="s">
        <v>78</v>
      </c>
      <c r="B73" s="31">
        <v>35.435329936394453</v>
      </c>
      <c r="C73" s="31">
        <v>39.642480204329779</v>
      </c>
      <c r="D73" s="31">
        <v>27.87566556719166</v>
      </c>
      <c r="E73" s="31">
        <v>25.95460808439876</v>
      </c>
      <c r="F73" s="31">
        <v>23.035209298819694</v>
      </c>
      <c r="G73" s="31">
        <v>23.085935984248138</v>
      </c>
      <c r="H73" s="31">
        <v>18.356396583597054</v>
      </c>
      <c r="I73" s="31">
        <v>16.878101193653794</v>
      </c>
      <c r="J73" s="31">
        <v>15.138679744927817</v>
      </c>
      <c r="K73" s="31">
        <v>15.595017594250063</v>
      </c>
      <c r="L73" s="31">
        <v>19.258916151745851</v>
      </c>
      <c r="M73" s="31">
        <v>14.218325848940156</v>
      </c>
      <c r="N73" s="31">
        <v>12.448825120314458</v>
      </c>
      <c r="O73" s="31">
        <v>11.853368479151397</v>
      </c>
      <c r="P73" s="31">
        <v>11.24842769038044</v>
      </c>
      <c r="Q73" s="31">
        <v>13.269495054864292</v>
      </c>
    </row>
    <row r="74" spans="1:17" x14ac:dyDescent="0.25">
      <c r="A74" s="34" t="s">
        <v>84</v>
      </c>
      <c r="B74" s="31">
        <v>41.892905413592473</v>
      </c>
      <c r="C74" s="31">
        <v>37.488043509745445</v>
      </c>
      <c r="D74" s="31">
        <v>33.060493498182012</v>
      </c>
      <c r="E74" s="31">
        <v>30.4715537647532</v>
      </c>
      <c r="F74" s="31">
        <v>38.582035269734078</v>
      </c>
      <c r="G74" s="31">
        <v>44.019059866027625</v>
      </c>
      <c r="H74" s="31">
        <v>44.173252452673026</v>
      </c>
      <c r="I74" s="31">
        <v>24.711375402239135</v>
      </c>
      <c r="J74" s="31">
        <v>21.793185181492923</v>
      </c>
      <c r="K74" s="31">
        <v>14.626891897277774</v>
      </c>
      <c r="L74" s="31">
        <v>10.566181788596969</v>
      </c>
      <c r="M74" s="31">
        <v>12.695630808634288</v>
      </c>
      <c r="N74" s="31">
        <v>10.628765287964198</v>
      </c>
      <c r="O74" s="31">
        <v>10.489751712053515</v>
      </c>
      <c r="P74" s="31">
        <v>9.5289602091867689</v>
      </c>
      <c r="Q74" s="31">
        <v>5.1015131178360376</v>
      </c>
    </row>
    <row r="75" spans="1:17" x14ac:dyDescent="0.25">
      <c r="A75" s="34" t="s">
        <v>79</v>
      </c>
      <c r="B75" s="31">
        <v>474.73000867665547</v>
      </c>
      <c r="C75" s="31">
        <v>506.26150602628718</v>
      </c>
      <c r="D75" s="31">
        <v>479.41755042863889</v>
      </c>
      <c r="E75" s="31">
        <v>506.4878791143048</v>
      </c>
      <c r="F75" s="31">
        <v>552.02199237206719</v>
      </c>
      <c r="G75" s="31">
        <v>496.94517386159265</v>
      </c>
      <c r="H75" s="31">
        <v>551.05856321138094</v>
      </c>
      <c r="I75" s="31">
        <v>542.53511868579039</v>
      </c>
      <c r="J75" s="31">
        <v>535.39539175832351</v>
      </c>
      <c r="K75" s="31">
        <v>425.75312728116694</v>
      </c>
      <c r="L75" s="31">
        <v>475.54045751586369</v>
      </c>
      <c r="M75" s="31">
        <v>495.80486941519609</v>
      </c>
      <c r="N75" s="31">
        <v>476.87498593105812</v>
      </c>
      <c r="O75" s="31">
        <v>452.97412854098275</v>
      </c>
      <c r="P75" s="31">
        <v>445.91827508599158</v>
      </c>
      <c r="Q75" s="31">
        <v>461.51696772539879</v>
      </c>
    </row>
    <row r="76" spans="1:17" x14ac:dyDescent="0.25">
      <c r="A76" s="32" t="s">
        <v>91</v>
      </c>
      <c r="B76" s="33">
        <v>431.35998835544029</v>
      </c>
      <c r="C76" s="33">
        <v>425.4901851116515</v>
      </c>
      <c r="D76" s="33">
        <v>441.55253785214762</v>
      </c>
      <c r="E76" s="33">
        <v>479.8658514803052</v>
      </c>
      <c r="F76" s="33">
        <v>479.81499876552289</v>
      </c>
      <c r="G76" s="33">
        <v>483.12891335972182</v>
      </c>
      <c r="H76" s="33">
        <v>521.63886620787184</v>
      </c>
      <c r="I76" s="33">
        <v>544.88479606432134</v>
      </c>
      <c r="J76" s="33">
        <v>538.61969718596913</v>
      </c>
      <c r="K76" s="33">
        <v>397.50935059413797</v>
      </c>
      <c r="L76" s="33">
        <v>462.60451764541256</v>
      </c>
      <c r="M76" s="33">
        <v>491.73802048946072</v>
      </c>
      <c r="N76" s="33">
        <v>456.53057198138868</v>
      </c>
      <c r="O76" s="33">
        <v>437.05603416339778</v>
      </c>
      <c r="P76" s="33">
        <v>418.77060421940843</v>
      </c>
      <c r="Q76" s="33">
        <v>435.62436583410812</v>
      </c>
    </row>
    <row r="77" spans="1:17" x14ac:dyDescent="0.25">
      <c r="A77" s="28" t="s">
        <v>92</v>
      </c>
      <c r="B77" s="29">
        <v>519.44749304749939</v>
      </c>
      <c r="C77" s="29">
        <v>540.07864060973702</v>
      </c>
      <c r="D77" s="29">
        <v>520.38609933820408</v>
      </c>
      <c r="E77" s="29">
        <v>547.69650696321662</v>
      </c>
      <c r="F77" s="29">
        <v>575.93402323871999</v>
      </c>
      <c r="G77" s="29">
        <v>554.24580492194298</v>
      </c>
      <c r="H77" s="29">
        <v>591.13333594437177</v>
      </c>
      <c r="I77" s="29">
        <v>589.44799796473899</v>
      </c>
      <c r="J77" s="29">
        <v>582.17139512253937</v>
      </c>
      <c r="K77" s="29">
        <v>457.60991367182476</v>
      </c>
      <c r="L77" s="29">
        <v>499.23224843167083</v>
      </c>
      <c r="M77" s="29">
        <v>521.88886908468737</v>
      </c>
      <c r="N77" s="29">
        <v>505.44914718721833</v>
      </c>
      <c r="O77" s="29">
        <v>471.28341557008173</v>
      </c>
      <c r="P77" s="29">
        <v>460.49437200695371</v>
      </c>
      <c r="Q77" s="29">
        <v>481.69277301073254</v>
      </c>
    </row>
    <row r="78" spans="1:17" x14ac:dyDescent="0.25">
      <c r="A78" s="32" t="s">
        <v>93</v>
      </c>
      <c r="B78" s="33">
        <v>179.56557993809326</v>
      </c>
      <c r="C78" s="33">
        <v>199.8986727643107</v>
      </c>
      <c r="D78" s="33">
        <v>189.53724603913767</v>
      </c>
      <c r="E78" s="33">
        <v>203.40858615479843</v>
      </c>
      <c r="F78" s="33">
        <v>200.58980338008561</v>
      </c>
      <c r="G78" s="33">
        <v>159.0021862405475</v>
      </c>
      <c r="H78" s="33">
        <v>185.5578776432906</v>
      </c>
      <c r="I78" s="33">
        <v>175.04223974551385</v>
      </c>
      <c r="J78" s="33">
        <v>158.45699409378011</v>
      </c>
      <c r="K78" s="33">
        <v>107.80904127232986</v>
      </c>
      <c r="L78" s="33">
        <v>111.57286193294679</v>
      </c>
      <c r="M78" s="33">
        <v>144.78640874916229</v>
      </c>
      <c r="N78" s="33">
        <v>116.71993209068749</v>
      </c>
      <c r="O78" s="33">
        <v>139.92957385011198</v>
      </c>
      <c r="P78" s="33">
        <v>109.08646836470542</v>
      </c>
      <c r="Q78" s="33">
        <v>120.8229796332195</v>
      </c>
    </row>
    <row r="79" spans="1:17" x14ac:dyDescent="0.25">
      <c r="A79" s="34" t="s">
        <v>90</v>
      </c>
      <c r="B79" s="31">
        <v>10.508335242464009</v>
      </c>
      <c r="C79" s="31">
        <v>13.370172264791652</v>
      </c>
      <c r="D79" s="31">
        <v>11.851395085906331</v>
      </c>
      <c r="E79" s="31">
        <v>10.279052830454575</v>
      </c>
      <c r="F79" s="31">
        <v>9.1995996229361605</v>
      </c>
      <c r="G79" s="31">
        <v>8.0268007649298241</v>
      </c>
      <c r="H79" s="31">
        <v>8.8882431626605065</v>
      </c>
      <c r="I79" s="31">
        <v>9.0261257756729076</v>
      </c>
      <c r="J79" s="31">
        <v>9.1145803871994051</v>
      </c>
      <c r="K79" s="31">
        <v>7.3590042233012847</v>
      </c>
      <c r="L79" s="31">
        <v>6.8253890625295481</v>
      </c>
      <c r="M79" s="31">
        <v>7.8642622717615174</v>
      </c>
      <c r="N79" s="31">
        <v>8.2483966548977659</v>
      </c>
      <c r="O79" s="31">
        <v>6.2026693483032114</v>
      </c>
      <c r="P79" s="31">
        <v>5.2816976015239669</v>
      </c>
      <c r="Q79" s="31">
        <v>5.2822807595120373</v>
      </c>
    </row>
    <row r="80" spans="1:17" x14ac:dyDescent="0.25">
      <c r="A80" s="34" t="s">
        <v>78</v>
      </c>
      <c r="B80" s="31">
        <v>11.35484998124123</v>
      </c>
      <c r="C80" s="31">
        <v>13.635305204069979</v>
      </c>
      <c r="D80" s="31">
        <v>10.160489246698413</v>
      </c>
      <c r="E80" s="31">
        <v>9.5590284409059283</v>
      </c>
      <c r="F80" s="31">
        <v>8.9465083222858262</v>
      </c>
      <c r="G80" s="31">
        <v>8.3075647778159762</v>
      </c>
      <c r="H80" s="31">
        <v>6.300840726185907</v>
      </c>
      <c r="I80" s="31">
        <v>6.4500117125657948</v>
      </c>
      <c r="J80" s="31">
        <v>5.797721508599424</v>
      </c>
      <c r="K80" s="31">
        <v>5.0539236411546522</v>
      </c>
      <c r="L80" s="31">
        <v>4.4445838371888824</v>
      </c>
      <c r="M80" s="31">
        <v>4.8049809794527896</v>
      </c>
      <c r="N80" s="31">
        <v>4.3301115554302996</v>
      </c>
      <c r="O80" s="31">
        <v>3.7643701036470048</v>
      </c>
      <c r="P80" s="31">
        <v>2.8170211013226387</v>
      </c>
      <c r="Q80" s="31">
        <v>4.2214071128701818</v>
      </c>
    </row>
    <row r="81" spans="1:17" x14ac:dyDescent="0.25">
      <c r="A81" s="34" t="s">
        <v>79</v>
      </c>
      <c r="B81" s="31">
        <v>157.70239471438799</v>
      </c>
      <c r="C81" s="31">
        <v>172.89319529544909</v>
      </c>
      <c r="D81" s="31">
        <v>167.52536170653286</v>
      </c>
      <c r="E81" s="31">
        <v>183.57050488343788</v>
      </c>
      <c r="F81" s="31">
        <v>182.44369543486368</v>
      </c>
      <c r="G81" s="31">
        <v>142.66782069780166</v>
      </c>
      <c r="H81" s="31">
        <v>170.36879375444414</v>
      </c>
      <c r="I81" s="31">
        <v>159.56610225727519</v>
      </c>
      <c r="J81" s="31">
        <v>143.54469219798128</v>
      </c>
      <c r="K81" s="31">
        <v>95.396113407873912</v>
      </c>
      <c r="L81" s="31">
        <v>100.30288903322837</v>
      </c>
      <c r="M81" s="31">
        <v>132.11716549794804</v>
      </c>
      <c r="N81" s="31">
        <v>104.14142388035944</v>
      </c>
      <c r="O81" s="31">
        <v>129.96253439816178</v>
      </c>
      <c r="P81" s="31">
        <v>100.98774966185879</v>
      </c>
      <c r="Q81" s="31">
        <v>111.31929176083729</v>
      </c>
    </row>
    <row r="82" spans="1:17" x14ac:dyDescent="0.25">
      <c r="A82" s="32" t="s">
        <v>94</v>
      </c>
      <c r="B82" s="33">
        <v>243.10539710802644</v>
      </c>
      <c r="C82" s="33">
        <v>242.26078683852236</v>
      </c>
      <c r="D82" s="33">
        <v>227.54023911970157</v>
      </c>
      <c r="E82" s="33">
        <v>237.90129759626214</v>
      </c>
      <c r="F82" s="33">
        <v>246.38717104448702</v>
      </c>
      <c r="G82" s="33">
        <v>236.38316648098098</v>
      </c>
      <c r="H82" s="33">
        <v>260.43961756021605</v>
      </c>
      <c r="I82" s="33">
        <v>248.53248115733732</v>
      </c>
      <c r="J82" s="33">
        <v>241.29151819430805</v>
      </c>
      <c r="K82" s="33">
        <v>205.86836156009639</v>
      </c>
      <c r="L82" s="33">
        <v>246.18843387196301</v>
      </c>
      <c r="M82" s="33">
        <v>224.51928284756684</v>
      </c>
      <c r="N82" s="33">
        <v>216.32390761470646</v>
      </c>
      <c r="O82" s="33">
        <v>199.00325770382304</v>
      </c>
      <c r="P82" s="33">
        <v>198.18747488455847</v>
      </c>
      <c r="Q82" s="33">
        <v>212.13580778302727</v>
      </c>
    </row>
    <row r="83" spans="1:17" x14ac:dyDescent="0.25">
      <c r="A83" s="35" t="s">
        <v>83</v>
      </c>
      <c r="B83" s="36">
        <v>43.658068796229927</v>
      </c>
      <c r="C83" s="36">
        <v>47.705467744510436</v>
      </c>
      <c r="D83" s="36">
        <v>42.639893497839104</v>
      </c>
      <c r="E83" s="36">
        <v>47.890420192518199</v>
      </c>
      <c r="F83" s="36">
        <v>56.133549626817981</v>
      </c>
      <c r="G83" s="36">
        <v>51.874020105293248</v>
      </c>
      <c r="H83" s="36">
        <v>56.95579265095747</v>
      </c>
      <c r="I83" s="36">
        <v>50.424958349334247</v>
      </c>
      <c r="J83" s="36">
        <v>46.606943383618599</v>
      </c>
      <c r="K83" s="36">
        <v>18.18706920405101</v>
      </c>
      <c r="L83" s="36">
        <v>46.696803044975425</v>
      </c>
      <c r="M83" s="36">
        <v>50.461109961488603</v>
      </c>
      <c r="N83" s="36">
        <v>45.132386063657428</v>
      </c>
      <c r="O83" s="36">
        <v>41.196176587840419</v>
      </c>
      <c r="P83" s="36">
        <v>53.163828566582723</v>
      </c>
      <c r="Q83" s="36">
        <v>45.901128226397276</v>
      </c>
    </row>
    <row r="84" spans="1:17" x14ac:dyDescent="0.25">
      <c r="A84" s="35" t="s">
        <v>95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</row>
    <row r="85" spans="1:17" x14ac:dyDescent="0.25">
      <c r="A85" s="35" t="s">
        <v>90</v>
      </c>
      <c r="B85" s="36">
        <v>5.5711034830821058</v>
      </c>
      <c r="C85" s="36">
        <v>5.6894289951690684</v>
      </c>
      <c r="D85" s="36">
        <v>5.3498295874030131</v>
      </c>
      <c r="E85" s="36">
        <v>5.6430311741562251</v>
      </c>
      <c r="F85" s="36">
        <v>5.3630521240697897</v>
      </c>
      <c r="G85" s="36">
        <v>5.1335233874791877</v>
      </c>
      <c r="H85" s="36">
        <v>5.6390168189576597</v>
      </c>
      <c r="I85" s="36">
        <v>3.8611833089452228</v>
      </c>
      <c r="J85" s="36">
        <v>3.8878394776781535</v>
      </c>
      <c r="K85" s="36">
        <v>1.6182600607742752</v>
      </c>
      <c r="L85" s="36">
        <v>2.8170940952599381</v>
      </c>
      <c r="M85" s="36">
        <v>2.9114665528231529</v>
      </c>
      <c r="N85" s="36">
        <v>2.4904786673144228</v>
      </c>
      <c r="O85" s="36">
        <v>2.1281957686057464</v>
      </c>
      <c r="P85" s="36">
        <v>1.9745462045862947</v>
      </c>
      <c r="Q85" s="36">
        <v>1.8255441441292786</v>
      </c>
    </row>
    <row r="86" spans="1:17" x14ac:dyDescent="0.25">
      <c r="A86" s="35" t="s">
        <v>78</v>
      </c>
      <c r="B86" s="36">
        <v>2.451647992586552</v>
      </c>
      <c r="C86" s="36">
        <v>2.8875377206473729</v>
      </c>
      <c r="D86" s="36">
        <v>2.0276021370949682</v>
      </c>
      <c r="E86" s="36">
        <v>1.8144177826115253</v>
      </c>
      <c r="F86" s="36">
        <v>1.0908006585392009</v>
      </c>
      <c r="G86" s="36">
        <v>1.1359650733710043</v>
      </c>
      <c r="H86" s="36">
        <v>1.2235538627227072</v>
      </c>
      <c r="I86" s="36">
        <v>1.0616820965108913</v>
      </c>
      <c r="J86" s="36">
        <v>0.87550566960353904</v>
      </c>
      <c r="K86" s="36">
        <v>0.59254524318647639</v>
      </c>
      <c r="L86" s="36">
        <v>1.2652564514801199</v>
      </c>
      <c r="M86" s="36">
        <v>1.0437702093055987</v>
      </c>
      <c r="N86" s="36">
        <v>0.83980250042416227</v>
      </c>
      <c r="O86" s="36">
        <v>0.83546622910497714</v>
      </c>
      <c r="P86" s="36">
        <v>1.2566846884996383</v>
      </c>
      <c r="Q86" s="36">
        <v>1.404606012389823</v>
      </c>
    </row>
    <row r="87" spans="1:17" x14ac:dyDescent="0.25">
      <c r="A87" s="35" t="s">
        <v>84</v>
      </c>
      <c r="B87" s="36">
        <v>0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</row>
    <row r="88" spans="1:17" x14ac:dyDescent="0.25">
      <c r="A88" s="35" t="s">
        <v>96</v>
      </c>
      <c r="B88" s="36">
        <v>66.434905368663792</v>
      </c>
      <c r="C88" s="36">
        <v>55.260666753054174</v>
      </c>
      <c r="D88" s="36">
        <v>51.636172225308179</v>
      </c>
      <c r="E88" s="36">
        <v>57.696218270754656</v>
      </c>
      <c r="F88" s="36">
        <v>58.715051933092106</v>
      </c>
      <c r="G88" s="36">
        <v>57.562514750089107</v>
      </c>
      <c r="H88" s="36">
        <v>65.970881379376223</v>
      </c>
      <c r="I88" s="36">
        <v>52.681258510395729</v>
      </c>
      <c r="J88" s="36">
        <v>49.024810987238993</v>
      </c>
      <c r="K88" s="36">
        <v>47.083355688675972</v>
      </c>
      <c r="L88" s="36">
        <v>71.888823102130132</v>
      </c>
      <c r="M88" s="36">
        <v>38.971664853174921</v>
      </c>
      <c r="N88" s="36">
        <v>34.418892405317784</v>
      </c>
      <c r="O88" s="36">
        <v>33.280546618420686</v>
      </c>
      <c r="P88" s="36">
        <v>9.066693438118417</v>
      </c>
      <c r="Q88" s="36">
        <v>3.8943428804301816</v>
      </c>
    </row>
    <row r="89" spans="1:17" x14ac:dyDescent="0.25">
      <c r="A89" s="35" t="s">
        <v>79</v>
      </c>
      <c r="B89" s="36">
        <v>102.98688559993617</v>
      </c>
      <c r="C89" s="36">
        <v>106.04513736313621</v>
      </c>
      <c r="D89" s="36">
        <v>105.13621431296376</v>
      </c>
      <c r="E89" s="36">
        <v>100.07647587348114</v>
      </c>
      <c r="F89" s="36">
        <v>100.06856922614629</v>
      </c>
      <c r="G89" s="36">
        <v>94.780964638688033</v>
      </c>
      <c r="H89" s="36">
        <v>108.39608667092813</v>
      </c>
      <c r="I89" s="36">
        <v>121.73096716972914</v>
      </c>
      <c r="J89" s="36">
        <v>120.0546669984145</v>
      </c>
      <c r="K89" s="36">
        <v>47.984674982444439</v>
      </c>
      <c r="L89" s="36">
        <v>88.889926074937435</v>
      </c>
      <c r="M89" s="36">
        <v>93.716920406476177</v>
      </c>
      <c r="N89" s="36">
        <v>74.006935515961231</v>
      </c>
      <c r="O89" s="36">
        <v>74.087440331038081</v>
      </c>
      <c r="P89" s="36">
        <v>85.463414882013851</v>
      </c>
      <c r="Q89" s="36">
        <v>81.108798324910765</v>
      </c>
    </row>
    <row r="90" spans="1:17" x14ac:dyDescent="0.25">
      <c r="A90" s="35" t="s">
        <v>85</v>
      </c>
      <c r="B90" s="36">
        <v>0</v>
      </c>
      <c r="C90" s="36">
        <v>0</v>
      </c>
      <c r="D90" s="36">
        <v>0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</row>
    <row r="91" spans="1:17" x14ac:dyDescent="0.25">
      <c r="A91" s="35" t="s">
        <v>97</v>
      </c>
      <c r="B91" s="36">
        <v>0.4639516252874949</v>
      </c>
      <c r="C91" s="36">
        <v>0.65866683297328321</v>
      </c>
      <c r="D91" s="36">
        <v>0.36890618505843453</v>
      </c>
      <c r="E91" s="36">
        <v>0.39831697735809068</v>
      </c>
      <c r="F91" s="36">
        <v>1.356040389070668</v>
      </c>
      <c r="G91" s="36">
        <v>2.131660754181357</v>
      </c>
      <c r="H91" s="36">
        <v>5.3179313576847385</v>
      </c>
      <c r="I91" s="36">
        <v>4.0315923780603535</v>
      </c>
      <c r="J91" s="36">
        <v>6.473608246133856</v>
      </c>
      <c r="K91" s="36">
        <v>6.657415807640608</v>
      </c>
      <c r="L91" s="36">
        <v>7.313469735509095</v>
      </c>
      <c r="M91" s="36">
        <v>6.7531364374205527</v>
      </c>
      <c r="N91" s="36">
        <v>6.3521832291909144</v>
      </c>
      <c r="O91" s="36">
        <v>5.3085040328688624</v>
      </c>
      <c r="P91" s="36">
        <v>4.5481923282516536</v>
      </c>
      <c r="Q91" s="36">
        <v>2.9824739485099339</v>
      </c>
    </row>
    <row r="92" spans="1:17" x14ac:dyDescent="0.25">
      <c r="A92" s="35" t="s">
        <v>98</v>
      </c>
      <c r="B92" s="36">
        <v>21.538834242240409</v>
      </c>
      <c r="C92" s="36">
        <v>24.013881429031859</v>
      </c>
      <c r="D92" s="36">
        <v>20.381621174034127</v>
      </c>
      <c r="E92" s="36">
        <v>24.382417325382363</v>
      </c>
      <c r="F92" s="36">
        <v>23.660107086750948</v>
      </c>
      <c r="G92" s="36">
        <v>23.764517771879021</v>
      </c>
      <c r="H92" s="36">
        <v>16.936354819589052</v>
      </c>
      <c r="I92" s="36">
        <v>14.740839344361699</v>
      </c>
      <c r="J92" s="36">
        <v>14.368143431620458</v>
      </c>
      <c r="K92" s="36">
        <v>83.745040573323635</v>
      </c>
      <c r="L92" s="36">
        <v>27.31706136767086</v>
      </c>
      <c r="M92" s="36">
        <v>30.66121442687783</v>
      </c>
      <c r="N92" s="36">
        <v>53.083229232840452</v>
      </c>
      <c r="O92" s="36">
        <v>42.166928135944204</v>
      </c>
      <c r="P92" s="36">
        <v>42.714114776505888</v>
      </c>
      <c r="Q92" s="36">
        <v>75.018914246259982</v>
      </c>
    </row>
    <row r="93" spans="1:17" x14ac:dyDescent="0.25">
      <c r="A93" s="37" t="s">
        <v>99</v>
      </c>
      <c r="B93" s="38">
        <v>96.776516001379647</v>
      </c>
      <c r="C93" s="38">
        <v>97.919181006903955</v>
      </c>
      <c r="D93" s="38">
        <v>103.30861417936499</v>
      </c>
      <c r="E93" s="38">
        <v>106.38662321215614</v>
      </c>
      <c r="F93" s="38">
        <v>128.9570488141475</v>
      </c>
      <c r="G93" s="38">
        <v>158.86045220041467</v>
      </c>
      <c r="H93" s="38">
        <v>145.13584074086515</v>
      </c>
      <c r="I93" s="38">
        <v>165.87327706188771</v>
      </c>
      <c r="J93" s="38">
        <v>182.42288283445123</v>
      </c>
      <c r="K93" s="38">
        <v>143.93251083939847</v>
      </c>
      <c r="L93" s="38">
        <v>141.470952626761</v>
      </c>
      <c r="M93" s="38">
        <v>152.58317748795827</v>
      </c>
      <c r="N93" s="38">
        <v>172.40530748182442</v>
      </c>
      <c r="O93" s="38">
        <v>132.35058401614671</v>
      </c>
      <c r="P93" s="38">
        <v>153.22042875768977</v>
      </c>
      <c r="Q93" s="38">
        <v>148.73398559448586</v>
      </c>
    </row>
    <row r="94" spans="1:17" hidden="1" x14ac:dyDescent="0.25"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</row>
    <row r="95" spans="1:17" x14ac:dyDescent="0.25"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</row>
    <row r="96" spans="1:17" ht="12.75" x14ac:dyDescent="0.25">
      <c r="A96" s="14" t="s">
        <v>103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8" spans="1:17" x14ac:dyDescent="0.25">
      <c r="A98" s="40" t="s">
        <v>72</v>
      </c>
      <c r="B98" s="41">
        <f t="shared" ref="B98:Q98" si="0">SUM(B$99:B$103,B$107:B$108,B$110:B$112,B$105,B$104)</f>
        <v>1.0000000000000002</v>
      </c>
      <c r="C98" s="41">
        <f t="shared" si="0"/>
        <v>0.99999999999999989</v>
      </c>
      <c r="D98" s="41">
        <f t="shared" si="0"/>
        <v>1</v>
      </c>
      <c r="E98" s="41">
        <f t="shared" si="0"/>
        <v>1</v>
      </c>
      <c r="F98" s="41">
        <f t="shared" si="0"/>
        <v>1</v>
      </c>
      <c r="G98" s="41">
        <f t="shared" si="0"/>
        <v>1</v>
      </c>
      <c r="H98" s="41">
        <f t="shared" si="0"/>
        <v>1</v>
      </c>
      <c r="I98" s="41">
        <f t="shared" si="0"/>
        <v>0.99999999999999978</v>
      </c>
      <c r="J98" s="41">
        <f t="shared" si="0"/>
        <v>1.0000000000000002</v>
      </c>
      <c r="K98" s="41">
        <f t="shared" si="0"/>
        <v>1</v>
      </c>
      <c r="L98" s="41">
        <f t="shared" si="0"/>
        <v>1</v>
      </c>
      <c r="M98" s="41">
        <f t="shared" si="0"/>
        <v>1</v>
      </c>
      <c r="N98" s="41">
        <f t="shared" si="0"/>
        <v>0.99999999999999989</v>
      </c>
      <c r="O98" s="41">
        <f t="shared" si="0"/>
        <v>1.0000000000000002</v>
      </c>
      <c r="P98" s="41">
        <f t="shared" si="0"/>
        <v>1</v>
      </c>
      <c r="Q98" s="41">
        <f t="shared" si="0"/>
        <v>0.99999999999999989</v>
      </c>
    </row>
    <row r="99" spans="1:17" x14ac:dyDescent="0.25">
      <c r="A99" s="20" t="s">
        <v>73</v>
      </c>
      <c r="B99" s="42">
        <f t="shared" ref="B99:Q99" si="1">IF(B$6=0,0,B$6/B$5)</f>
        <v>1.3416052864113764E-3</v>
      </c>
      <c r="C99" s="42">
        <f t="shared" si="1"/>
        <v>1.3421427723071225E-3</v>
      </c>
      <c r="D99" s="42">
        <f t="shared" si="1"/>
        <v>1.338925128294663E-3</v>
      </c>
      <c r="E99" s="42">
        <f t="shared" si="1"/>
        <v>1.34242374966967E-3</v>
      </c>
      <c r="F99" s="42">
        <f t="shared" si="1"/>
        <v>1.3379108525004221E-3</v>
      </c>
      <c r="G99" s="42">
        <f t="shared" si="1"/>
        <v>1.3399121181511828E-3</v>
      </c>
      <c r="H99" s="42">
        <f t="shared" si="1"/>
        <v>1.342993809220497E-3</v>
      </c>
      <c r="I99" s="42">
        <f t="shared" si="1"/>
        <v>1.3432199565337735E-3</v>
      </c>
      <c r="J99" s="42">
        <f t="shared" si="1"/>
        <v>1.350130444313114E-3</v>
      </c>
      <c r="K99" s="42">
        <f t="shared" si="1"/>
        <v>1.3512098670660372E-3</v>
      </c>
      <c r="L99" s="42">
        <f t="shared" si="1"/>
        <v>1.3604886787722923E-3</v>
      </c>
      <c r="M99" s="42">
        <f t="shared" si="1"/>
        <v>1.3625963866492831E-3</v>
      </c>
      <c r="N99" s="42">
        <f t="shared" si="1"/>
        <v>1.3651596791517569E-3</v>
      </c>
      <c r="O99" s="42">
        <f t="shared" si="1"/>
        <v>1.3660463303079939E-3</v>
      </c>
      <c r="P99" s="42">
        <f t="shared" si="1"/>
        <v>1.3687074256765602E-3</v>
      </c>
      <c r="Q99" s="42">
        <f t="shared" si="1"/>
        <v>1.3719150825494285E-3</v>
      </c>
    </row>
    <row r="100" spans="1:17" x14ac:dyDescent="0.25">
      <c r="A100" s="22" t="s">
        <v>74</v>
      </c>
      <c r="B100" s="43">
        <f t="shared" ref="B100:Q100" si="2">IF(B$7=0,0,B$7/B$5)</f>
        <v>1.859497327037886E-4</v>
      </c>
      <c r="C100" s="43">
        <f t="shared" si="2"/>
        <v>1.8602422954697953E-4</v>
      </c>
      <c r="D100" s="43">
        <f t="shared" si="2"/>
        <v>1.8557825631616956E-4</v>
      </c>
      <c r="E100" s="43">
        <f t="shared" si="2"/>
        <v>1.8606317368799542E-4</v>
      </c>
      <c r="F100" s="43">
        <f t="shared" si="2"/>
        <v>1.8543767524158863E-4</v>
      </c>
      <c r="G100" s="43">
        <f t="shared" si="2"/>
        <v>1.85715055493886E-4</v>
      </c>
      <c r="H100" s="43">
        <f t="shared" si="2"/>
        <v>1.8614218531844679E-4</v>
      </c>
      <c r="I100" s="43">
        <f t="shared" si="2"/>
        <v>1.8617352988221778E-4</v>
      </c>
      <c r="J100" s="43">
        <f t="shared" si="2"/>
        <v>1.8713134017741908E-4</v>
      </c>
      <c r="K100" s="43">
        <f t="shared" si="2"/>
        <v>1.8728095077780445E-4</v>
      </c>
      <c r="L100" s="43">
        <f t="shared" si="2"/>
        <v>1.8856701648883211E-4</v>
      </c>
      <c r="M100" s="43">
        <f t="shared" si="2"/>
        <v>1.8885914989074529E-4</v>
      </c>
      <c r="N100" s="43">
        <f t="shared" si="2"/>
        <v>1.8921442842199763E-4</v>
      </c>
      <c r="O100" s="43">
        <f t="shared" si="2"/>
        <v>1.8933732041353474E-4</v>
      </c>
      <c r="P100" s="43">
        <f t="shared" si="2"/>
        <v>1.8970615465822361E-4</v>
      </c>
      <c r="Q100" s="43">
        <f t="shared" si="2"/>
        <v>1.9015074364736717E-4</v>
      </c>
    </row>
    <row r="101" spans="1:17" x14ac:dyDescent="0.25">
      <c r="A101" s="22" t="s">
        <v>75</v>
      </c>
      <c r="B101" s="43">
        <f t="shared" ref="B101:Q101" si="3">IF(B$8=0,0,B$8/B$5)</f>
        <v>2.5603937824557034E-2</v>
      </c>
      <c r="C101" s="43">
        <f t="shared" si="3"/>
        <v>2.5614195502873919E-2</v>
      </c>
      <c r="D101" s="43">
        <f t="shared" si="3"/>
        <v>2.5552788203669755E-2</v>
      </c>
      <c r="E101" s="43">
        <f t="shared" si="3"/>
        <v>2.5619557830373417E-2</v>
      </c>
      <c r="F101" s="43">
        <f t="shared" si="3"/>
        <v>2.5533431203040927E-2</v>
      </c>
      <c r="G101" s="43">
        <f t="shared" si="3"/>
        <v>2.5571624464361144E-2</v>
      </c>
      <c r="H101" s="43">
        <f t="shared" si="3"/>
        <v>2.5630437162352419E-2</v>
      </c>
      <c r="I101" s="43">
        <f t="shared" si="3"/>
        <v>2.5634753082844814E-2</v>
      </c>
      <c r="J101" s="43">
        <f t="shared" si="3"/>
        <v>2.5766636656375512E-2</v>
      </c>
      <c r="K101" s="43">
        <f t="shared" si="3"/>
        <v>2.578723695762072E-2</v>
      </c>
      <c r="L101" s="43">
        <f t="shared" si="3"/>
        <v>2.5964318935769615E-2</v>
      </c>
      <c r="M101" s="43">
        <f t="shared" si="3"/>
        <v>2.6004543599447812E-2</v>
      </c>
      <c r="N101" s="43">
        <f t="shared" si="3"/>
        <v>2.6053462892271301E-2</v>
      </c>
      <c r="O101" s="43">
        <f t="shared" si="3"/>
        <v>2.6070384233672021E-2</v>
      </c>
      <c r="P101" s="43">
        <f t="shared" si="3"/>
        <v>2.6121170050522991E-2</v>
      </c>
      <c r="Q101" s="43">
        <f t="shared" si="3"/>
        <v>2.6182386749627619E-2</v>
      </c>
    </row>
    <row r="102" spans="1:17" x14ac:dyDescent="0.25">
      <c r="A102" s="22" t="s">
        <v>76</v>
      </c>
      <c r="B102" s="43">
        <f t="shared" ref="B102:Q102" si="4">IF(B$9=0,0,B$9/B$5)</f>
        <v>4.4361387543654827E-4</v>
      </c>
      <c r="C102" s="43">
        <f t="shared" si="4"/>
        <v>4.437915999905726E-4</v>
      </c>
      <c r="D102" s="43">
        <f t="shared" si="4"/>
        <v>4.4272765700778966E-4</v>
      </c>
      <c r="E102" s="43">
        <f t="shared" si="4"/>
        <v>4.4388450768702585E-4</v>
      </c>
      <c r="F102" s="43">
        <f t="shared" si="4"/>
        <v>4.4239227757808525E-4</v>
      </c>
      <c r="G102" s="43">
        <f t="shared" si="4"/>
        <v>4.4305401409634759E-4</v>
      </c>
      <c r="H102" s="43">
        <f t="shared" si="4"/>
        <v>4.4407300301358224E-4</v>
      </c>
      <c r="I102" s="43">
        <f t="shared" si="4"/>
        <v>4.4414778066024054E-4</v>
      </c>
      <c r="J102" s="43">
        <f t="shared" si="4"/>
        <v>4.4643279570602231E-4</v>
      </c>
      <c r="K102" s="43">
        <f t="shared" si="4"/>
        <v>4.4678971656457011E-4</v>
      </c>
      <c r="L102" s="43">
        <f t="shared" si="4"/>
        <v>4.498578392547157E-4</v>
      </c>
      <c r="M102" s="43">
        <f t="shared" si="4"/>
        <v>4.5055477185409522E-4</v>
      </c>
      <c r="N102" s="43">
        <f t="shared" si="4"/>
        <v>4.514023476145797E-4</v>
      </c>
      <c r="O102" s="43">
        <f t="shared" si="4"/>
        <v>4.5169552680786589E-4</v>
      </c>
      <c r="P102" s="43">
        <f t="shared" si="4"/>
        <v>4.5257544196719985E-4</v>
      </c>
      <c r="Q102" s="43">
        <f t="shared" si="4"/>
        <v>4.5363608261229574E-4</v>
      </c>
    </row>
    <row r="103" spans="1:17" x14ac:dyDescent="0.25">
      <c r="A103" s="24" t="s">
        <v>77</v>
      </c>
      <c r="B103" s="44">
        <f t="shared" ref="B103:Q103" si="5">IF(B$10=0,0,B$10/B$5)</f>
        <v>1.5394305671534987E-3</v>
      </c>
      <c r="C103" s="44">
        <f t="shared" si="5"/>
        <v>1.5442262402310634E-3</v>
      </c>
      <c r="D103" s="44">
        <f t="shared" si="5"/>
        <v>1.5330350998254609E-3</v>
      </c>
      <c r="E103" s="44">
        <f t="shared" si="5"/>
        <v>1.5570402853932353E-3</v>
      </c>
      <c r="F103" s="44">
        <f t="shared" si="5"/>
        <v>1.5512810504059167E-3</v>
      </c>
      <c r="G103" s="44">
        <f t="shared" si="5"/>
        <v>1.5652787036105E-3</v>
      </c>
      <c r="H103" s="44">
        <f t="shared" si="5"/>
        <v>1.567395560369629E-3</v>
      </c>
      <c r="I103" s="44">
        <f t="shared" si="5"/>
        <v>1.5560551432150394E-3</v>
      </c>
      <c r="J103" s="44">
        <f t="shared" si="5"/>
        <v>1.5627652061812305E-3</v>
      </c>
      <c r="K103" s="44">
        <f t="shared" si="5"/>
        <v>1.552196880688865E-3</v>
      </c>
      <c r="L103" s="44">
        <f t="shared" si="5"/>
        <v>1.5737672267194535E-3</v>
      </c>
      <c r="M103" s="44">
        <f t="shared" si="5"/>
        <v>1.5835484108221028E-3</v>
      </c>
      <c r="N103" s="44">
        <f t="shared" si="5"/>
        <v>1.5880166845455527E-3</v>
      </c>
      <c r="O103" s="44">
        <f t="shared" si="5"/>
        <v>1.5547663716764637E-3</v>
      </c>
      <c r="P103" s="44">
        <f t="shared" si="5"/>
        <v>1.5604214439369651E-3</v>
      </c>
      <c r="Q103" s="44">
        <f t="shared" si="5"/>
        <v>1.5387589588706202E-3</v>
      </c>
    </row>
    <row r="104" spans="1:17" x14ac:dyDescent="0.25">
      <c r="A104" s="45" t="s">
        <v>82</v>
      </c>
      <c r="B104" s="46">
        <f t="shared" ref="B104:Q104" si="6">IF(B$15=0,0,B$15/B$5)</f>
        <v>7.9460470390206137E-2</v>
      </c>
      <c r="C104" s="46">
        <f t="shared" si="6"/>
        <v>8.1674262359166763E-2</v>
      </c>
      <c r="D104" s="46">
        <f t="shared" si="6"/>
        <v>8.2448012949260477E-2</v>
      </c>
      <c r="E104" s="46">
        <f t="shared" si="6"/>
        <v>8.1967006636774337E-2</v>
      </c>
      <c r="F104" s="46">
        <f t="shared" si="6"/>
        <v>8.4593803813398982E-2</v>
      </c>
      <c r="G104" s="46">
        <f t="shared" si="6"/>
        <v>8.5511493638910571E-2</v>
      </c>
      <c r="H104" s="46">
        <f t="shared" si="6"/>
        <v>8.5074546608212578E-2</v>
      </c>
      <c r="I104" s="46">
        <f t="shared" si="6"/>
        <v>8.4244782186318729E-2</v>
      </c>
      <c r="J104" s="46">
        <f t="shared" si="6"/>
        <v>8.3641622296020332E-2</v>
      </c>
      <c r="K104" s="46">
        <f t="shared" si="6"/>
        <v>8.3712856757946805E-2</v>
      </c>
      <c r="L104" s="46">
        <f t="shared" si="6"/>
        <v>8.422704523354127E-2</v>
      </c>
      <c r="M104" s="46">
        <f t="shared" si="6"/>
        <v>8.3564120213994883E-2</v>
      </c>
      <c r="N104" s="46">
        <f t="shared" si="6"/>
        <v>8.2276068480677131E-2</v>
      </c>
      <c r="O104" s="46">
        <f t="shared" si="6"/>
        <v>8.2092375169660087E-2</v>
      </c>
      <c r="P104" s="46">
        <f t="shared" si="6"/>
        <v>8.2181493547373752E-2</v>
      </c>
      <c r="Q104" s="46">
        <f t="shared" si="6"/>
        <v>8.1263624058459341E-2</v>
      </c>
    </row>
    <row r="105" spans="1:17" x14ac:dyDescent="0.25">
      <c r="A105" s="45" t="s">
        <v>86</v>
      </c>
      <c r="B105" s="46">
        <f t="shared" ref="B105:Q105" si="7">IF(B$21=0,0,B$21/B$5)</f>
        <v>0.70543891352457033</v>
      </c>
      <c r="C105" s="46">
        <f t="shared" si="7"/>
        <v>0.70227797345578535</v>
      </c>
      <c r="D105" s="46">
        <f t="shared" si="7"/>
        <v>0.70260300980493351</v>
      </c>
      <c r="E105" s="46">
        <f t="shared" si="7"/>
        <v>0.70287233440129737</v>
      </c>
      <c r="F105" s="46">
        <f t="shared" si="7"/>
        <v>0.70037086915284907</v>
      </c>
      <c r="G105" s="46">
        <f t="shared" si="7"/>
        <v>0.69916359761713931</v>
      </c>
      <c r="H105" s="46">
        <f t="shared" si="7"/>
        <v>0.70112021109147382</v>
      </c>
      <c r="I105" s="46">
        <f t="shared" si="7"/>
        <v>0.7005382543318186</v>
      </c>
      <c r="J105" s="46">
        <f t="shared" si="7"/>
        <v>0.69977364224405525</v>
      </c>
      <c r="K105" s="46">
        <f t="shared" si="7"/>
        <v>0.70188154356317989</v>
      </c>
      <c r="L105" s="46">
        <f t="shared" si="7"/>
        <v>0.69633222080987833</v>
      </c>
      <c r="M105" s="46">
        <f t="shared" si="7"/>
        <v>0.69500943935397941</v>
      </c>
      <c r="N105" s="46">
        <f t="shared" si="7"/>
        <v>0.69579210392507751</v>
      </c>
      <c r="O105" s="46">
        <f t="shared" si="7"/>
        <v>0.69748493178273285</v>
      </c>
      <c r="P105" s="46">
        <f t="shared" si="7"/>
        <v>0.6973445853810365</v>
      </c>
      <c r="Q105" s="46">
        <f t="shared" si="7"/>
        <v>0.69686514999102589</v>
      </c>
    </row>
    <row r="106" spans="1:17" x14ac:dyDescent="0.25">
      <c r="A106" s="45" t="s">
        <v>88</v>
      </c>
      <c r="B106" s="46">
        <f t="shared" ref="B106:Q106" si="8">IF(B$27=0,0,B$27/B$5)</f>
        <v>0.12753686802904371</v>
      </c>
      <c r="C106" s="46">
        <f t="shared" si="8"/>
        <v>0.12709748903506005</v>
      </c>
      <c r="D106" s="46">
        <f t="shared" si="8"/>
        <v>0.12584875713561161</v>
      </c>
      <c r="E106" s="46">
        <f t="shared" si="8"/>
        <v>0.12625909130818366</v>
      </c>
      <c r="F106" s="46">
        <f t="shared" si="8"/>
        <v>0.12590118227932612</v>
      </c>
      <c r="G106" s="46">
        <f t="shared" si="8"/>
        <v>0.12682008222565541</v>
      </c>
      <c r="H106" s="46">
        <f t="shared" si="8"/>
        <v>0.12632580477085592</v>
      </c>
      <c r="I106" s="46">
        <f t="shared" si="8"/>
        <v>0.12716732128647551</v>
      </c>
      <c r="J106" s="46">
        <f t="shared" si="8"/>
        <v>0.12838385397594468</v>
      </c>
      <c r="K106" s="46">
        <f t="shared" si="8"/>
        <v>0.12631568326587445</v>
      </c>
      <c r="L106" s="46">
        <f t="shared" si="8"/>
        <v>0.13007756677863569</v>
      </c>
      <c r="M106" s="46">
        <f t="shared" si="8"/>
        <v>0.13071181806278939</v>
      </c>
      <c r="N106" s="46">
        <f t="shared" si="8"/>
        <v>0.1305825911348541</v>
      </c>
      <c r="O106" s="46">
        <f t="shared" si="8"/>
        <v>0.1306801459653161</v>
      </c>
      <c r="P106" s="46">
        <f t="shared" si="8"/>
        <v>0.1300720665463295</v>
      </c>
      <c r="Q106" s="46">
        <f t="shared" si="8"/>
        <v>0.13049919480347275</v>
      </c>
    </row>
    <row r="107" spans="1:17" x14ac:dyDescent="0.25">
      <c r="A107" s="47" t="s">
        <v>89</v>
      </c>
      <c r="B107" s="48">
        <f t="shared" ref="B107:Q107" si="9">IF(B$28=0,0,B$28/B$5)</f>
        <v>7.5528229308281625E-2</v>
      </c>
      <c r="C107" s="48">
        <f t="shared" si="9"/>
        <v>7.5655561046694547E-2</v>
      </c>
      <c r="D107" s="48">
        <f t="shared" si="9"/>
        <v>7.2224764689166734E-2</v>
      </c>
      <c r="E107" s="48">
        <f t="shared" si="9"/>
        <v>7.2202425172748261E-2</v>
      </c>
      <c r="F107" s="48">
        <f t="shared" si="9"/>
        <v>7.267995018076201E-2</v>
      </c>
      <c r="G107" s="48">
        <f t="shared" si="9"/>
        <v>7.3132495840743009E-2</v>
      </c>
      <c r="H107" s="48">
        <f t="shared" si="9"/>
        <v>7.3001469506550107E-2</v>
      </c>
      <c r="I107" s="48">
        <f t="shared" si="9"/>
        <v>7.2121397383250893E-2</v>
      </c>
      <c r="J107" s="48">
        <f t="shared" si="9"/>
        <v>7.2900939259827657E-2</v>
      </c>
      <c r="K107" s="48">
        <f t="shared" si="9"/>
        <v>7.293721298316011E-2</v>
      </c>
      <c r="L107" s="48">
        <f t="shared" si="9"/>
        <v>7.366138730114688E-2</v>
      </c>
      <c r="M107" s="48">
        <f t="shared" si="9"/>
        <v>7.3809167976302575E-2</v>
      </c>
      <c r="N107" s="48">
        <f t="shared" si="9"/>
        <v>7.3921002176357012E-2</v>
      </c>
      <c r="O107" s="48">
        <f t="shared" si="9"/>
        <v>7.3151920875751647E-2</v>
      </c>
      <c r="P107" s="48">
        <f t="shared" si="9"/>
        <v>7.3406792033388291E-2</v>
      </c>
      <c r="Q107" s="48">
        <f t="shared" si="9"/>
        <v>7.2889766858705934E-2</v>
      </c>
    </row>
    <row r="108" spans="1:17" x14ac:dyDescent="0.25">
      <c r="A108" s="47" t="s">
        <v>91</v>
      </c>
      <c r="B108" s="48">
        <f t="shared" ref="B108:Q108" si="10">IF(B$33=0,0,B$33/B$5)</f>
        <v>5.2008638720762092E-2</v>
      </c>
      <c r="C108" s="48">
        <f t="shared" si="10"/>
        <v>5.1441927988365499E-2</v>
      </c>
      <c r="D108" s="48">
        <f t="shared" si="10"/>
        <v>5.3623992446444876E-2</v>
      </c>
      <c r="E108" s="48">
        <f t="shared" si="10"/>
        <v>5.4056666135435388E-2</v>
      </c>
      <c r="F108" s="48">
        <f t="shared" si="10"/>
        <v>5.3221232098564088E-2</v>
      </c>
      <c r="G108" s="48">
        <f t="shared" si="10"/>
        <v>5.3687586384912382E-2</v>
      </c>
      <c r="H108" s="48">
        <f t="shared" si="10"/>
        <v>5.3324335264305876E-2</v>
      </c>
      <c r="I108" s="48">
        <f t="shared" si="10"/>
        <v>5.5045923903224651E-2</v>
      </c>
      <c r="J108" s="48">
        <f t="shared" si="10"/>
        <v>5.5482914716117049E-2</v>
      </c>
      <c r="K108" s="48">
        <f t="shared" si="10"/>
        <v>5.3378470282714377E-2</v>
      </c>
      <c r="L108" s="48">
        <f t="shared" si="10"/>
        <v>5.6416179477488781E-2</v>
      </c>
      <c r="M108" s="48">
        <f t="shared" si="10"/>
        <v>5.6902650086486831E-2</v>
      </c>
      <c r="N108" s="48">
        <f t="shared" si="10"/>
        <v>5.6661588958497107E-2</v>
      </c>
      <c r="O108" s="48">
        <f t="shared" si="10"/>
        <v>5.7528225089564462E-2</v>
      </c>
      <c r="P108" s="48">
        <f t="shared" si="10"/>
        <v>5.6665274512941212E-2</v>
      </c>
      <c r="Q108" s="48">
        <f t="shared" si="10"/>
        <v>5.7609427944766825E-2</v>
      </c>
    </row>
    <row r="109" spans="1:17" x14ac:dyDescent="0.25">
      <c r="A109" s="45" t="s">
        <v>92</v>
      </c>
      <c r="B109" s="46">
        <f t="shared" ref="B109:Q109" si="11">IF(B$34=0,0,B$34/B$5)</f>
        <v>5.8449210769917714E-2</v>
      </c>
      <c r="C109" s="46">
        <f t="shared" si="11"/>
        <v>5.9819894805038083E-2</v>
      </c>
      <c r="D109" s="46">
        <f t="shared" si="11"/>
        <v>6.0047165765080679E-2</v>
      </c>
      <c r="E109" s="46">
        <f t="shared" si="11"/>
        <v>5.9752598106933265E-2</v>
      </c>
      <c r="F109" s="46">
        <f t="shared" si="11"/>
        <v>6.0083691695658907E-2</v>
      </c>
      <c r="G109" s="46">
        <f t="shared" si="11"/>
        <v>5.9399242162581758E-2</v>
      </c>
      <c r="H109" s="46">
        <f t="shared" si="11"/>
        <v>5.8308395809183136E-2</v>
      </c>
      <c r="I109" s="46">
        <f t="shared" si="11"/>
        <v>5.8885292702250826E-2</v>
      </c>
      <c r="J109" s="46">
        <f t="shared" si="11"/>
        <v>5.8887785041226624E-2</v>
      </c>
      <c r="K109" s="46">
        <f t="shared" si="11"/>
        <v>5.8765202040280871E-2</v>
      </c>
      <c r="L109" s="46">
        <f t="shared" si="11"/>
        <v>5.982616748093985E-2</v>
      </c>
      <c r="M109" s="46">
        <f t="shared" si="11"/>
        <v>6.1124520050572277E-2</v>
      </c>
      <c r="N109" s="46">
        <f t="shared" si="11"/>
        <v>6.1701980427385929E-2</v>
      </c>
      <c r="O109" s="46">
        <f t="shared" si="11"/>
        <v>6.0110317299413268E-2</v>
      </c>
      <c r="P109" s="46">
        <f t="shared" si="11"/>
        <v>6.0709274008498446E-2</v>
      </c>
      <c r="Q109" s="46">
        <f t="shared" si="11"/>
        <v>6.1635183529734572E-2</v>
      </c>
    </row>
    <row r="110" spans="1:17" x14ac:dyDescent="0.25">
      <c r="A110" s="47" t="s">
        <v>93</v>
      </c>
      <c r="B110" s="48">
        <f t="shared" ref="B110:Q110" si="12">IF(B$35=0,0,B$35/B$5)</f>
        <v>1.8903027350288672E-2</v>
      </c>
      <c r="C110" s="48">
        <f t="shared" si="12"/>
        <v>1.9839610234084901E-2</v>
      </c>
      <c r="D110" s="48">
        <f t="shared" si="12"/>
        <v>1.8546886038411675E-2</v>
      </c>
      <c r="E110" s="48">
        <f t="shared" si="12"/>
        <v>1.9313252636628895E-2</v>
      </c>
      <c r="F110" s="48">
        <f t="shared" si="12"/>
        <v>1.6376495761763629E-2</v>
      </c>
      <c r="G110" s="48">
        <f t="shared" si="12"/>
        <v>1.5854060784659039E-2</v>
      </c>
      <c r="H110" s="48">
        <f t="shared" si="12"/>
        <v>1.599241892645014E-2</v>
      </c>
      <c r="I110" s="48">
        <f t="shared" si="12"/>
        <v>1.6156780922992168E-2</v>
      </c>
      <c r="J110" s="48">
        <f t="shared" si="12"/>
        <v>1.6342035085666444E-2</v>
      </c>
      <c r="K110" s="48">
        <f t="shared" si="12"/>
        <v>1.5407223444126587E-2</v>
      </c>
      <c r="L110" s="48">
        <f t="shared" si="12"/>
        <v>1.5527557092096128E-2</v>
      </c>
      <c r="M110" s="48">
        <f t="shared" si="12"/>
        <v>1.6842907584218365E-2</v>
      </c>
      <c r="N110" s="48">
        <f t="shared" si="12"/>
        <v>1.5362658948089391E-2</v>
      </c>
      <c r="O110" s="48">
        <f t="shared" si="12"/>
        <v>1.8385670268250442E-2</v>
      </c>
      <c r="P110" s="48">
        <f t="shared" si="12"/>
        <v>1.6762782802461025E-2</v>
      </c>
      <c r="Q110" s="48">
        <f t="shared" si="12"/>
        <v>1.7486677543818867E-2</v>
      </c>
    </row>
    <row r="111" spans="1:17" x14ac:dyDescent="0.25">
      <c r="A111" s="47" t="s">
        <v>94</v>
      </c>
      <c r="B111" s="48">
        <f t="shared" ref="B111:Q111" si="13">IF(B$39=0,0,B$39/B$5)</f>
        <v>2.8619138987813254E-2</v>
      </c>
      <c r="C111" s="48">
        <f t="shared" si="13"/>
        <v>2.6977275429275683E-2</v>
      </c>
      <c r="D111" s="48">
        <f t="shared" si="13"/>
        <v>2.6212579857809969E-2</v>
      </c>
      <c r="E111" s="48">
        <f t="shared" si="13"/>
        <v>2.5970176083129196E-2</v>
      </c>
      <c r="F111" s="48">
        <f t="shared" si="13"/>
        <v>2.6227555723957529E-2</v>
      </c>
      <c r="G111" s="48">
        <f t="shared" si="13"/>
        <v>2.5258668952177564E-2</v>
      </c>
      <c r="H111" s="48">
        <f t="shared" si="13"/>
        <v>2.4667774515107984E-2</v>
      </c>
      <c r="I111" s="48">
        <f t="shared" si="13"/>
        <v>2.4429252485747625E-2</v>
      </c>
      <c r="J111" s="48">
        <f t="shared" si="13"/>
        <v>2.4376766137998669E-2</v>
      </c>
      <c r="K111" s="48">
        <f t="shared" si="13"/>
        <v>2.4077351508432546E-2</v>
      </c>
      <c r="L111" s="48">
        <f t="shared" si="13"/>
        <v>2.597974440402245E-2</v>
      </c>
      <c r="M111" s="48">
        <f t="shared" si="13"/>
        <v>2.6535960501531532E-2</v>
      </c>
      <c r="N111" s="48">
        <f t="shared" si="13"/>
        <v>2.6290579948849962E-2</v>
      </c>
      <c r="O111" s="48">
        <f t="shared" si="13"/>
        <v>2.3544879689859279E-2</v>
      </c>
      <c r="P111" s="48">
        <f t="shared" si="13"/>
        <v>2.5121115683194521E-2</v>
      </c>
      <c r="Q111" s="48">
        <f t="shared" si="13"/>
        <v>2.5090580361076354E-2</v>
      </c>
    </row>
    <row r="112" spans="1:17" x14ac:dyDescent="0.25">
      <c r="A112" s="49" t="s">
        <v>99</v>
      </c>
      <c r="B112" s="50">
        <f t="shared" ref="B112:Q112" si="14">IF(B$50=0,0,B$50/B$5)</f>
        <v>1.0927044431815787E-2</v>
      </c>
      <c r="C112" s="50">
        <f t="shared" si="14"/>
        <v>1.3003009141677515E-2</v>
      </c>
      <c r="D112" s="50">
        <f t="shared" si="14"/>
        <v>1.5287699868859025E-2</v>
      </c>
      <c r="E112" s="50">
        <f t="shared" si="14"/>
        <v>1.4469169387175162E-2</v>
      </c>
      <c r="F112" s="50">
        <f t="shared" si="14"/>
        <v>1.7479640209937749E-2</v>
      </c>
      <c r="G112" s="50">
        <f t="shared" si="14"/>
        <v>1.8286512425745145E-2</v>
      </c>
      <c r="H112" s="50">
        <f t="shared" si="14"/>
        <v>1.7648202367624991E-2</v>
      </c>
      <c r="I112" s="50">
        <f t="shared" si="14"/>
        <v>1.829925929351104E-2</v>
      </c>
      <c r="J112" s="50">
        <f t="shared" si="14"/>
        <v>1.8168983817561501E-2</v>
      </c>
      <c r="K112" s="50">
        <f t="shared" si="14"/>
        <v>1.9280627087721724E-2</v>
      </c>
      <c r="L112" s="50">
        <f t="shared" si="14"/>
        <v>1.8318865984821263E-2</v>
      </c>
      <c r="M112" s="50">
        <f t="shared" si="14"/>
        <v>1.7745651964822372E-2</v>
      </c>
      <c r="N112" s="50">
        <f t="shared" si="14"/>
        <v>2.0048741530446591E-2</v>
      </c>
      <c r="O112" s="50">
        <f t="shared" si="14"/>
        <v>1.8179767341303534E-2</v>
      </c>
      <c r="P112" s="50">
        <f t="shared" si="14"/>
        <v>1.8825375522842896E-2</v>
      </c>
      <c r="Q112" s="50">
        <f t="shared" si="14"/>
        <v>1.905792562483935E-2</v>
      </c>
    </row>
    <row r="113" spans="1:17" hidden="1" x14ac:dyDescent="0.25"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17" x14ac:dyDescent="0.25"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</row>
    <row r="115" spans="1:17" x14ac:dyDescent="0.25">
      <c r="A115" s="40" t="s">
        <v>100</v>
      </c>
      <c r="B115" s="41">
        <f t="shared" ref="B115:Q115" si="15">SUM(B$116:B$120,B$124:B$125,B$127:B$129,B$122,B$121)</f>
        <v>1</v>
      </c>
      <c r="C115" s="41">
        <f t="shared" si="15"/>
        <v>0.99999999999999956</v>
      </c>
      <c r="D115" s="41">
        <f t="shared" si="15"/>
        <v>1</v>
      </c>
      <c r="E115" s="41">
        <f t="shared" si="15"/>
        <v>0.99999999999999978</v>
      </c>
      <c r="F115" s="41">
        <f t="shared" si="15"/>
        <v>1.0000000000000002</v>
      </c>
      <c r="G115" s="41">
        <f t="shared" si="15"/>
        <v>1.0000000000000002</v>
      </c>
      <c r="H115" s="41">
        <f t="shared" si="15"/>
        <v>1.0000000000000002</v>
      </c>
      <c r="I115" s="41">
        <f t="shared" si="15"/>
        <v>0.99999999999999978</v>
      </c>
      <c r="J115" s="41">
        <f t="shared" si="15"/>
        <v>0.99999999999999978</v>
      </c>
      <c r="K115" s="41">
        <f t="shared" si="15"/>
        <v>0.99999999999999989</v>
      </c>
      <c r="L115" s="41">
        <f t="shared" si="15"/>
        <v>1.0000000000000002</v>
      </c>
      <c r="M115" s="41">
        <f t="shared" si="15"/>
        <v>0.99999999999999989</v>
      </c>
      <c r="N115" s="41">
        <f t="shared" si="15"/>
        <v>1</v>
      </c>
      <c r="O115" s="41">
        <f t="shared" si="15"/>
        <v>1</v>
      </c>
      <c r="P115" s="41">
        <f t="shared" si="15"/>
        <v>1.0000000000000002</v>
      </c>
      <c r="Q115" s="41">
        <f t="shared" si="15"/>
        <v>1</v>
      </c>
    </row>
    <row r="116" spans="1:17" x14ac:dyDescent="0.25">
      <c r="A116" s="20" t="s">
        <v>73</v>
      </c>
      <c r="B116" s="42">
        <f t="shared" ref="B116:Q116" si="16">IF(B$54=0,0,B$54/B$53)</f>
        <v>2.3122337376250334E-3</v>
      </c>
      <c r="C116" s="42">
        <f t="shared" si="16"/>
        <v>2.3171067824510503E-3</v>
      </c>
      <c r="D116" s="42">
        <f t="shared" si="16"/>
        <v>2.3175774772765906E-3</v>
      </c>
      <c r="E116" s="42">
        <f t="shared" si="16"/>
        <v>2.3222962714147546E-3</v>
      </c>
      <c r="F116" s="42">
        <f t="shared" si="16"/>
        <v>2.3185819326503191E-3</v>
      </c>
      <c r="G116" s="42">
        <f t="shared" si="16"/>
        <v>2.3075646473007809E-3</v>
      </c>
      <c r="H116" s="42">
        <f t="shared" si="16"/>
        <v>2.3103253499613449E-3</v>
      </c>
      <c r="I116" s="42">
        <f t="shared" si="16"/>
        <v>2.3061498160396239E-3</v>
      </c>
      <c r="J116" s="42">
        <f t="shared" si="16"/>
        <v>2.299547337370159E-3</v>
      </c>
      <c r="K116" s="42">
        <f t="shared" si="16"/>
        <v>2.2959727791004155E-3</v>
      </c>
      <c r="L116" s="42">
        <f t="shared" si="16"/>
        <v>2.3000368443924033E-3</v>
      </c>
      <c r="M116" s="42">
        <f t="shared" si="16"/>
        <v>2.3042411834336002E-3</v>
      </c>
      <c r="N116" s="42">
        <f t="shared" si="16"/>
        <v>2.3072738671369129E-3</v>
      </c>
      <c r="O116" s="42">
        <f t="shared" si="16"/>
        <v>2.3099326003779334E-3</v>
      </c>
      <c r="P116" s="42">
        <f t="shared" si="16"/>
        <v>2.307491109446494E-3</v>
      </c>
      <c r="Q116" s="42">
        <f t="shared" si="16"/>
        <v>2.308582301540242E-3</v>
      </c>
    </row>
    <row r="117" spans="1:17" x14ac:dyDescent="0.25">
      <c r="A117" s="22" t="s">
        <v>74</v>
      </c>
      <c r="B117" s="43">
        <f t="shared" ref="B117:Q117" si="17">IF(B$55=0,0,B$55/B$53)</f>
        <v>4.4435890562764889E-4</v>
      </c>
      <c r="C117" s="43">
        <f t="shared" si="17"/>
        <v>4.4529539437042939E-4</v>
      </c>
      <c r="D117" s="43">
        <f t="shared" si="17"/>
        <v>4.4538585124516406E-4</v>
      </c>
      <c r="E117" s="43">
        <f t="shared" si="17"/>
        <v>4.462926965026297E-4</v>
      </c>
      <c r="F117" s="43">
        <f t="shared" si="17"/>
        <v>4.4557888479681543E-4</v>
      </c>
      <c r="G117" s="43">
        <f t="shared" si="17"/>
        <v>4.4346161231642302E-4</v>
      </c>
      <c r="H117" s="43">
        <f t="shared" si="17"/>
        <v>4.4399215678217051E-4</v>
      </c>
      <c r="I117" s="43">
        <f t="shared" si="17"/>
        <v>4.4318971382250125E-4</v>
      </c>
      <c r="J117" s="43">
        <f t="shared" si="17"/>
        <v>4.4192086710157825E-4</v>
      </c>
      <c r="K117" s="43">
        <f t="shared" si="17"/>
        <v>4.412339180379958E-4</v>
      </c>
      <c r="L117" s="43">
        <f t="shared" si="17"/>
        <v>4.420149392540437E-4</v>
      </c>
      <c r="M117" s="43">
        <f t="shared" si="17"/>
        <v>4.4282291790465902E-4</v>
      </c>
      <c r="N117" s="43">
        <f t="shared" si="17"/>
        <v>4.4340573096096495E-4</v>
      </c>
      <c r="O117" s="43">
        <f t="shared" si="17"/>
        <v>4.4391667921594064E-4</v>
      </c>
      <c r="P117" s="43">
        <f t="shared" si="17"/>
        <v>4.4344748000794509E-4</v>
      </c>
      <c r="Q117" s="43">
        <f t="shared" si="17"/>
        <v>4.4365718239084757E-4</v>
      </c>
    </row>
    <row r="118" spans="1:17" x14ac:dyDescent="0.25">
      <c r="A118" s="22" t="s">
        <v>75</v>
      </c>
      <c r="B118" s="43">
        <f t="shared" ref="B118:Q118" si="18">IF(B$56=0,0,B$56/B$53)</f>
        <v>6.171564223790027E-2</v>
      </c>
      <c r="C118" s="43">
        <f t="shared" si="18"/>
        <v>6.1845708280185686E-2</v>
      </c>
      <c r="D118" s="43">
        <f t="shared" si="18"/>
        <v>6.1858271557411339E-2</v>
      </c>
      <c r="E118" s="43">
        <f t="shared" si="18"/>
        <v>6.1984220507159148E-2</v>
      </c>
      <c r="F118" s="43">
        <f t="shared" si="18"/>
        <v>6.1885081393925824E-2</v>
      </c>
      <c r="G118" s="43">
        <f t="shared" si="18"/>
        <v>6.1591019928598625E-2</v>
      </c>
      <c r="H118" s="43">
        <f t="shared" si="18"/>
        <v>6.1664705618307294E-2</v>
      </c>
      <c r="I118" s="43">
        <f t="shared" si="18"/>
        <v>6.1553256782719508E-2</v>
      </c>
      <c r="J118" s="43">
        <f t="shared" si="18"/>
        <v>6.1377030562671971E-2</v>
      </c>
      <c r="K118" s="43">
        <f t="shared" si="18"/>
        <v>6.1281622319230039E-2</v>
      </c>
      <c r="L118" s="43">
        <f t="shared" si="18"/>
        <v>6.1390095954706597E-2</v>
      </c>
      <c r="M118" s="43">
        <f t="shared" si="18"/>
        <v>6.1502313625390673E-2</v>
      </c>
      <c r="N118" s="43">
        <f t="shared" si="18"/>
        <v>6.1613537465460479E-2</v>
      </c>
      <c r="O118" s="43">
        <f t="shared" si="18"/>
        <v>6.1654222771186602E-2</v>
      </c>
      <c r="P118" s="43">
        <f t="shared" si="18"/>
        <v>6.158905713572338E-2</v>
      </c>
      <c r="Q118" s="43">
        <f t="shared" si="18"/>
        <v>6.1618182054962632E-2</v>
      </c>
    </row>
    <row r="119" spans="1:17" x14ac:dyDescent="0.25">
      <c r="A119" s="22" t="s">
        <v>76</v>
      </c>
      <c r="B119" s="43">
        <f t="shared" ref="B119:Q119" si="19">IF(B$57=0,0,B$57/B$53)</f>
        <v>1.2168706000333345E-3</v>
      </c>
      <c r="C119" s="43">
        <f t="shared" si="19"/>
        <v>1.1897331859015677E-3</v>
      </c>
      <c r="D119" s="43">
        <f t="shared" si="19"/>
        <v>1.1728073864102934E-3</v>
      </c>
      <c r="E119" s="43">
        <f t="shared" si="19"/>
        <v>1.1617757590776214E-3</v>
      </c>
      <c r="F119" s="43">
        <f t="shared" si="19"/>
        <v>1.1703392707231128E-3</v>
      </c>
      <c r="G119" s="43">
        <f t="shared" si="19"/>
        <v>1.1540980493617936E-3</v>
      </c>
      <c r="H119" s="43">
        <f t="shared" si="19"/>
        <v>1.1485248201397031E-3</v>
      </c>
      <c r="I119" s="43">
        <f t="shared" si="19"/>
        <v>1.1603470248083736E-3</v>
      </c>
      <c r="J119" s="43">
        <f t="shared" si="19"/>
        <v>1.1616898596435467E-3</v>
      </c>
      <c r="K119" s="43">
        <f t="shared" si="19"/>
        <v>1.1455702447187434E-3</v>
      </c>
      <c r="L119" s="43">
        <f t="shared" si="19"/>
        <v>1.151787252980836E-3</v>
      </c>
      <c r="M119" s="43">
        <f t="shared" si="19"/>
        <v>1.152821935176532E-3</v>
      </c>
      <c r="N119" s="43">
        <f t="shared" si="19"/>
        <v>1.1375355789323403E-3</v>
      </c>
      <c r="O119" s="43">
        <f t="shared" si="19"/>
        <v>1.1360093712511738E-3</v>
      </c>
      <c r="P119" s="43">
        <f t="shared" si="19"/>
        <v>1.136885574888099E-3</v>
      </c>
      <c r="Q119" s="43">
        <f t="shared" si="19"/>
        <v>1.1327475566787982E-3</v>
      </c>
    </row>
    <row r="120" spans="1:17" x14ac:dyDescent="0.25">
      <c r="A120" s="24" t="s">
        <v>77</v>
      </c>
      <c r="B120" s="44">
        <f t="shared" ref="B120:Q120" si="20">IF(B$58=0,0,B$58/B$53)</f>
        <v>2.6903765646469832E-3</v>
      </c>
      <c r="C120" s="44">
        <f t="shared" si="20"/>
        <v>2.7063160811926926E-3</v>
      </c>
      <c r="D120" s="44">
        <f t="shared" si="20"/>
        <v>2.716353759062201E-3</v>
      </c>
      <c r="E120" s="44">
        <f t="shared" si="20"/>
        <v>2.7381094306923835E-3</v>
      </c>
      <c r="F120" s="44">
        <f t="shared" si="20"/>
        <v>2.7265183236895502E-3</v>
      </c>
      <c r="G120" s="44">
        <f t="shared" si="20"/>
        <v>2.6992265771781225E-3</v>
      </c>
      <c r="H120" s="44">
        <f t="shared" si="20"/>
        <v>2.7063957112368644E-3</v>
      </c>
      <c r="I120" s="44">
        <f t="shared" si="20"/>
        <v>2.6994030247997035E-3</v>
      </c>
      <c r="J120" s="44">
        <f t="shared" si="20"/>
        <v>2.6917608322931377E-3</v>
      </c>
      <c r="K120" s="44">
        <f t="shared" si="20"/>
        <v>2.7030206991362424E-3</v>
      </c>
      <c r="L120" s="44">
        <f t="shared" si="20"/>
        <v>2.7172821189733434E-3</v>
      </c>
      <c r="M120" s="44">
        <f t="shared" si="20"/>
        <v>2.7214972156923527E-3</v>
      </c>
      <c r="N120" s="44">
        <f t="shared" si="20"/>
        <v>2.7386923661347718E-3</v>
      </c>
      <c r="O120" s="44">
        <f t="shared" si="20"/>
        <v>2.7457586404901423E-3</v>
      </c>
      <c r="P120" s="44">
        <f t="shared" si="20"/>
        <v>2.7706771794138944E-3</v>
      </c>
      <c r="Q120" s="44">
        <f t="shared" si="20"/>
        <v>2.7865128509448325E-3</v>
      </c>
    </row>
    <row r="121" spans="1:17" x14ac:dyDescent="0.25">
      <c r="A121" s="45" t="s">
        <v>101</v>
      </c>
      <c r="B121" s="46">
        <f t="shared" ref="B121:Q121" si="21">IF(B$63=0,0,B$63/B$53)</f>
        <v>0.14045694338398726</v>
      </c>
      <c r="C121" s="46">
        <f t="shared" si="21"/>
        <v>0.14438113792208257</v>
      </c>
      <c r="D121" s="46">
        <f t="shared" si="21"/>
        <v>0.14075413304035367</v>
      </c>
      <c r="E121" s="46">
        <f t="shared" si="21"/>
        <v>0.13847385507467741</v>
      </c>
      <c r="F121" s="46">
        <f t="shared" si="21"/>
        <v>0.13721430941820792</v>
      </c>
      <c r="G121" s="46">
        <f t="shared" si="21"/>
        <v>0.14002985567407916</v>
      </c>
      <c r="H121" s="46">
        <f t="shared" si="21"/>
        <v>0.13873889830052738</v>
      </c>
      <c r="I121" s="46">
        <f t="shared" si="21"/>
        <v>0.1397315840300801</v>
      </c>
      <c r="J121" s="46">
        <f t="shared" si="21"/>
        <v>0.13930186037313935</v>
      </c>
      <c r="K121" s="46">
        <f t="shared" si="21"/>
        <v>0.13643835980429161</v>
      </c>
      <c r="L121" s="46">
        <f t="shared" si="21"/>
        <v>0.13807477705394025</v>
      </c>
      <c r="M121" s="46">
        <f t="shared" si="21"/>
        <v>0.13531798862837605</v>
      </c>
      <c r="N121" s="46">
        <f t="shared" si="21"/>
        <v>0.13573842342918147</v>
      </c>
      <c r="O121" s="46">
        <f t="shared" si="21"/>
        <v>0.13725333965313641</v>
      </c>
      <c r="P121" s="46">
        <f t="shared" si="21"/>
        <v>0.13750073369318191</v>
      </c>
      <c r="Q121" s="46">
        <f t="shared" si="21"/>
        <v>0.1344010127375968</v>
      </c>
    </row>
    <row r="122" spans="1:17" x14ac:dyDescent="0.25">
      <c r="A122" s="45" t="s">
        <v>102</v>
      </c>
      <c r="B122" s="46">
        <f t="shared" ref="B122:Q122" si="22">IF(B$69=0,0,B$69/B$53)</f>
        <v>0.48270451671364878</v>
      </c>
      <c r="C122" s="46">
        <f t="shared" si="22"/>
        <v>0.4775900907317368</v>
      </c>
      <c r="D122" s="46">
        <f t="shared" si="22"/>
        <v>0.48046373832727463</v>
      </c>
      <c r="E122" s="46">
        <f t="shared" si="22"/>
        <v>0.48145801828914109</v>
      </c>
      <c r="F122" s="46">
        <f t="shared" si="22"/>
        <v>0.48348296308494909</v>
      </c>
      <c r="G122" s="46">
        <f t="shared" si="22"/>
        <v>0.48030704831807458</v>
      </c>
      <c r="H122" s="46">
        <f t="shared" si="22"/>
        <v>0.48276032034426453</v>
      </c>
      <c r="I122" s="46">
        <f t="shared" si="22"/>
        <v>0.48012461904036796</v>
      </c>
      <c r="J122" s="46">
        <f t="shared" si="22"/>
        <v>0.48019444730868144</v>
      </c>
      <c r="K122" s="46">
        <f t="shared" si="22"/>
        <v>0.48292201083087027</v>
      </c>
      <c r="L122" s="46">
        <f t="shared" si="22"/>
        <v>0.48329563320371965</v>
      </c>
      <c r="M122" s="46">
        <f t="shared" si="22"/>
        <v>0.48582224482238412</v>
      </c>
      <c r="N122" s="46">
        <f t="shared" si="22"/>
        <v>0.48455759117208785</v>
      </c>
      <c r="O122" s="46">
        <f t="shared" si="22"/>
        <v>0.48341679569813106</v>
      </c>
      <c r="P122" s="46">
        <f t="shared" si="22"/>
        <v>0.48302997065759867</v>
      </c>
      <c r="Q122" s="46">
        <f t="shared" si="22"/>
        <v>0.48491558419025393</v>
      </c>
    </row>
    <row r="123" spans="1:17" x14ac:dyDescent="0.25">
      <c r="A123" s="45" t="s">
        <v>88</v>
      </c>
      <c r="B123" s="46">
        <f t="shared" ref="B123:Q123" si="23">IF(B$70=0,0,B$70/B$53)</f>
        <v>0.20425875504557989</v>
      </c>
      <c r="C123" s="46">
        <f t="shared" si="23"/>
        <v>0.20442496067317686</v>
      </c>
      <c r="D123" s="46">
        <f t="shared" si="23"/>
        <v>0.20539666943076515</v>
      </c>
      <c r="E123" s="46">
        <f t="shared" si="23"/>
        <v>0.20639395595743434</v>
      </c>
      <c r="F123" s="46">
        <f t="shared" si="23"/>
        <v>0.2054854177436512</v>
      </c>
      <c r="G123" s="46">
        <f t="shared" si="23"/>
        <v>0.2055349612597874</v>
      </c>
      <c r="H123" s="46">
        <f t="shared" si="23"/>
        <v>0.20590010331888134</v>
      </c>
      <c r="I123" s="46">
        <f t="shared" si="23"/>
        <v>0.20684364664994381</v>
      </c>
      <c r="J123" s="46">
        <f t="shared" si="23"/>
        <v>0.20698282438850918</v>
      </c>
      <c r="K123" s="46">
        <f t="shared" si="23"/>
        <v>0.20570761860806558</v>
      </c>
      <c r="L123" s="46">
        <f t="shared" si="23"/>
        <v>0.20687834763771631</v>
      </c>
      <c r="M123" s="46">
        <f t="shared" si="23"/>
        <v>0.20694078093836121</v>
      </c>
      <c r="N123" s="46">
        <f t="shared" si="23"/>
        <v>0.20579911828855987</v>
      </c>
      <c r="O123" s="46">
        <f t="shared" si="23"/>
        <v>0.20681958903983283</v>
      </c>
      <c r="P123" s="46">
        <f t="shared" si="23"/>
        <v>0.2063464749283434</v>
      </c>
      <c r="Q123" s="46">
        <f t="shared" si="23"/>
        <v>0.20637372144892593</v>
      </c>
    </row>
    <row r="124" spans="1:17" x14ac:dyDescent="0.25">
      <c r="A124" s="47" t="s">
        <v>89</v>
      </c>
      <c r="B124" s="48">
        <f t="shared" ref="B124:Q124" si="24">IF(B$71=0,0,B$71/B$53)</f>
        <v>0.11772865910948307</v>
      </c>
      <c r="C124" s="48">
        <f t="shared" si="24"/>
        <v>0.12162429689034024</v>
      </c>
      <c r="D124" s="48">
        <f t="shared" si="24"/>
        <v>0.11640918425562669</v>
      </c>
      <c r="E124" s="48">
        <f t="shared" si="24"/>
        <v>0.11437909120951401</v>
      </c>
      <c r="F124" s="48">
        <f t="shared" si="24"/>
        <v>0.11778317506849756</v>
      </c>
      <c r="G124" s="48">
        <f t="shared" si="24"/>
        <v>0.11319473843122405</v>
      </c>
      <c r="H124" s="48">
        <f t="shared" si="24"/>
        <v>0.11383816715661087</v>
      </c>
      <c r="I124" s="48">
        <f t="shared" si="24"/>
        <v>0.10965442717002619</v>
      </c>
      <c r="J124" s="48">
        <f t="shared" si="24"/>
        <v>0.10932992185631055</v>
      </c>
      <c r="K124" s="48">
        <f t="shared" si="24"/>
        <v>0.11270444125626415</v>
      </c>
      <c r="L124" s="48">
        <f t="shared" si="24"/>
        <v>0.11074026677661117</v>
      </c>
      <c r="M124" s="48">
        <f t="shared" si="24"/>
        <v>0.10914201027794855</v>
      </c>
      <c r="N124" s="48">
        <f t="shared" si="24"/>
        <v>0.11036115122788222</v>
      </c>
      <c r="O124" s="48">
        <f t="shared" si="24"/>
        <v>0.11016825624556753</v>
      </c>
      <c r="P124" s="48">
        <f t="shared" si="24"/>
        <v>0.11097358959841076</v>
      </c>
      <c r="Q124" s="48">
        <f t="shared" si="24"/>
        <v>0.11049332275365975</v>
      </c>
    </row>
    <row r="125" spans="1:17" x14ac:dyDescent="0.25">
      <c r="A125" s="47" t="s">
        <v>91</v>
      </c>
      <c r="B125" s="48">
        <f t="shared" ref="B125:Q125" si="25">IF(B$76=0,0,B$76/B$53)</f>
        <v>8.6530095936096812E-2</v>
      </c>
      <c r="C125" s="48">
        <f t="shared" si="25"/>
        <v>8.2800663782836598E-2</v>
      </c>
      <c r="D125" s="48">
        <f t="shared" si="25"/>
        <v>8.8987485175138437E-2</v>
      </c>
      <c r="E125" s="48">
        <f t="shared" si="25"/>
        <v>9.2014864747920352E-2</v>
      </c>
      <c r="F125" s="48">
        <f t="shared" si="25"/>
        <v>8.7702242675153669E-2</v>
      </c>
      <c r="G125" s="48">
        <f t="shared" si="25"/>
        <v>9.2340222828563426E-2</v>
      </c>
      <c r="H125" s="48">
        <f t="shared" si="25"/>
        <v>9.2061936162270416E-2</v>
      </c>
      <c r="I125" s="48">
        <f t="shared" si="25"/>
        <v>9.7189219479917585E-2</v>
      </c>
      <c r="J125" s="48">
        <f t="shared" si="25"/>
        <v>9.7652902532198618E-2</v>
      </c>
      <c r="K125" s="48">
        <f t="shared" si="25"/>
        <v>9.3003177351801442E-2</v>
      </c>
      <c r="L125" s="48">
        <f t="shared" si="25"/>
        <v>9.6138080861105188E-2</v>
      </c>
      <c r="M125" s="48">
        <f t="shared" si="25"/>
        <v>9.7798770660412621E-2</v>
      </c>
      <c r="N125" s="48">
        <f t="shared" si="25"/>
        <v>9.543796706067767E-2</v>
      </c>
      <c r="O125" s="48">
        <f t="shared" si="25"/>
        <v>9.6651332794265257E-2</v>
      </c>
      <c r="P125" s="48">
        <f t="shared" si="25"/>
        <v>9.5372885329932613E-2</v>
      </c>
      <c r="Q125" s="48">
        <f t="shared" si="25"/>
        <v>9.5880398695266211E-2</v>
      </c>
    </row>
    <row r="126" spans="1:17" x14ac:dyDescent="0.25">
      <c r="A126" s="45" t="s">
        <v>92</v>
      </c>
      <c r="B126" s="46">
        <f t="shared" ref="B126:Q126" si="26">IF(B$77=0,0,B$77/B$53)</f>
        <v>0.10420030281095084</v>
      </c>
      <c r="C126" s="46">
        <f t="shared" si="26"/>
        <v>0.105099650948902</v>
      </c>
      <c r="D126" s="46">
        <f t="shared" si="26"/>
        <v>0.10487506317020101</v>
      </c>
      <c r="E126" s="46">
        <f t="shared" si="26"/>
        <v>0.10502147601390047</v>
      </c>
      <c r="F126" s="46">
        <f t="shared" si="26"/>
        <v>0.10527120994740621</v>
      </c>
      <c r="G126" s="46">
        <f t="shared" si="26"/>
        <v>0.1059327639333032</v>
      </c>
      <c r="H126" s="46">
        <f t="shared" si="26"/>
        <v>0.10432673437989974</v>
      </c>
      <c r="I126" s="46">
        <f t="shared" si="26"/>
        <v>0.10513780391741821</v>
      </c>
      <c r="J126" s="46">
        <f t="shared" si="26"/>
        <v>0.10554891847058943</v>
      </c>
      <c r="K126" s="46">
        <f t="shared" si="26"/>
        <v>0.10706459079654888</v>
      </c>
      <c r="L126" s="46">
        <f t="shared" si="26"/>
        <v>0.10375002499431658</v>
      </c>
      <c r="M126" s="46">
        <f t="shared" si="26"/>
        <v>0.10379528873328064</v>
      </c>
      <c r="N126" s="46">
        <f t="shared" si="26"/>
        <v>0.10566442210154529</v>
      </c>
      <c r="O126" s="46">
        <f t="shared" si="26"/>
        <v>0.104220435546378</v>
      </c>
      <c r="P126" s="46">
        <f t="shared" si="26"/>
        <v>0.10487526224139652</v>
      </c>
      <c r="Q126" s="46">
        <f t="shared" si="26"/>
        <v>0.10601999967670601</v>
      </c>
    </row>
    <row r="127" spans="1:17" x14ac:dyDescent="0.25">
      <c r="A127" s="47" t="s">
        <v>93</v>
      </c>
      <c r="B127" s="48">
        <f t="shared" ref="B127:Q127" si="27">IF(B$78=0,0,B$78/B$53)</f>
        <v>3.6020556561358476E-2</v>
      </c>
      <c r="C127" s="48">
        <f t="shared" si="27"/>
        <v>3.8900410334611307E-2</v>
      </c>
      <c r="D127" s="48">
        <f t="shared" si="27"/>
        <v>3.8198043100574369E-2</v>
      </c>
      <c r="E127" s="48">
        <f t="shared" si="27"/>
        <v>3.9003845524456238E-2</v>
      </c>
      <c r="F127" s="48">
        <f t="shared" si="27"/>
        <v>3.6664497065458795E-2</v>
      </c>
      <c r="G127" s="48">
        <f t="shared" si="27"/>
        <v>3.039001993397349E-2</v>
      </c>
      <c r="H127" s="48">
        <f t="shared" si="27"/>
        <v>3.2748360202124092E-2</v>
      </c>
      <c r="I127" s="48">
        <f t="shared" si="27"/>
        <v>3.1221679848220392E-2</v>
      </c>
      <c r="J127" s="48">
        <f t="shared" si="27"/>
        <v>2.8728591770089778E-2</v>
      </c>
      <c r="K127" s="48">
        <f t="shared" si="27"/>
        <v>2.5223515800551426E-2</v>
      </c>
      <c r="L127" s="48">
        <f t="shared" si="27"/>
        <v>2.3186978106072832E-2</v>
      </c>
      <c r="M127" s="48">
        <f t="shared" si="27"/>
        <v>2.8795684274951376E-2</v>
      </c>
      <c r="N127" s="48">
        <f t="shared" si="27"/>
        <v>2.4400365972970788E-2</v>
      </c>
      <c r="O127" s="48">
        <f t="shared" si="27"/>
        <v>3.0944269733822426E-2</v>
      </c>
      <c r="P127" s="48">
        <f t="shared" si="27"/>
        <v>2.4843890983674236E-2</v>
      </c>
      <c r="Q127" s="48">
        <f t="shared" si="27"/>
        <v>2.6592992420434711E-2</v>
      </c>
    </row>
    <row r="128" spans="1:17" x14ac:dyDescent="0.25">
      <c r="A128" s="47" t="s">
        <v>94</v>
      </c>
      <c r="B128" s="48">
        <f t="shared" ref="B128:Q128" si="28">IF(B$82=0,0,B$82/B$53)</f>
        <v>4.8766538163495236E-2</v>
      </c>
      <c r="C128" s="48">
        <f t="shared" si="28"/>
        <v>4.7144104989209623E-2</v>
      </c>
      <c r="D128" s="48">
        <f t="shared" si="28"/>
        <v>4.5856906980776886E-2</v>
      </c>
      <c r="E128" s="48">
        <f t="shared" si="28"/>
        <v>4.5617865189086594E-2</v>
      </c>
      <c r="F128" s="48">
        <f t="shared" si="28"/>
        <v>4.5035498103609697E-2</v>
      </c>
      <c r="G128" s="48">
        <f t="shared" si="28"/>
        <v>4.5179813631901232E-2</v>
      </c>
      <c r="H128" s="48">
        <f t="shared" si="28"/>
        <v>4.5963935970216079E-2</v>
      </c>
      <c r="I128" s="48">
        <f t="shared" si="28"/>
        <v>4.4329880432629247E-2</v>
      </c>
      <c r="J128" s="48">
        <f t="shared" si="28"/>
        <v>4.3746668068730996E-2</v>
      </c>
      <c r="K128" s="48">
        <f t="shared" si="28"/>
        <v>4.8165940531162889E-2</v>
      </c>
      <c r="L128" s="48">
        <f t="shared" si="28"/>
        <v>5.1162672779588518E-2</v>
      </c>
      <c r="M128" s="48">
        <f t="shared" si="28"/>
        <v>4.4653268482663759E-2</v>
      </c>
      <c r="N128" s="48">
        <f t="shared" si="28"/>
        <v>4.5222631815796742E-2</v>
      </c>
      <c r="O128" s="48">
        <f t="shared" si="28"/>
        <v>4.4007927094044726E-2</v>
      </c>
      <c r="P128" s="48">
        <f t="shared" si="28"/>
        <v>4.5136194196884541E-2</v>
      </c>
      <c r="Q128" s="48">
        <f t="shared" si="28"/>
        <v>4.6690836011511444E-2</v>
      </c>
    </row>
    <row r="129" spans="1:17" x14ac:dyDescent="0.25">
      <c r="A129" s="49" t="s">
        <v>99</v>
      </c>
      <c r="B129" s="50">
        <f t="shared" ref="B129:Q129" si="29">IF(B$93=0,0,B$93/B$53)</f>
        <v>1.941320808609711E-2</v>
      </c>
      <c r="C129" s="50">
        <f t="shared" si="29"/>
        <v>1.9055135625081078E-2</v>
      </c>
      <c r="D129" s="50">
        <f t="shared" si="29"/>
        <v>2.0820113088849786E-2</v>
      </c>
      <c r="E129" s="50">
        <f t="shared" si="29"/>
        <v>2.0399765300357659E-2</v>
      </c>
      <c r="F129" s="50">
        <f t="shared" si="29"/>
        <v>2.3571214778337748E-2</v>
      </c>
      <c r="G129" s="50">
        <f t="shared" si="29"/>
        <v>3.0362930367428518E-2</v>
      </c>
      <c r="H129" s="50">
        <f t="shared" si="29"/>
        <v>2.5614438207559584E-2</v>
      </c>
      <c r="I129" s="50">
        <f t="shared" si="29"/>
        <v>2.9586243636568556E-2</v>
      </c>
      <c r="J129" s="50">
        <f t="shared" si="29"/>
        <v>3.3073658631768671E-2</v>
      </c>
      <c r="K129" s="50">
        <f t="shared" si="29"/>
        <v>3.3675134464834562E-2</v>
      </c>
      <c r="L129" s="50">
        <f t="shared" si="29"/>
        <v>2.9400374108655234E-2</v>
      </c>
      <c r="M129" s="50">
        <f t="shared" si="29"/>
        <v>3.0346335975665509E-2</v>
      </c>
      <c r="N129" s="50">
        <f t="shared" si="29"/>
        <v>3.6041424312777771E-2</v>
      </c>
      <c r="O129" s="50">
        <f t="shared" si="29"/>
        <v>2.926823871851085E-2</v>
      </c>
      <c r="P129" s="50">
        <f t="shared" si="29"/>
        <v>3.489517706083773E-2</v>
      </c>
      <c r="Q129" s="50">
        <f t="shared" si="29"/>
        <v>3.2736171244759873E-2</v>
      </c>
    </row>
    <row r="130" spans="1:17" hidden="1" x14ac:dyDescent="0.25"/>
    <row r="132" spans="1:17" ht="12.75" x14ac:dyDescent="0.25">
      <c r="A132" s="14" t="s">
        <v>104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4" spans="1:17" x14ac:dyDescent="0.25">
      <c r="A134" s="40" t="s">
        <v>72</v>
      </c>
      <c r="B134" s="52">
        <v>0.50094413097623325</v>
      </c>
      <c r="C134" s="52">
        <v>0.50213132260177384</v>
      </c>
      <c r="D134" s="52">
        <v>0.50382027082912562</v>
      </c>
      <c r="E134" s="52">
        <v>0.5035114632860771</v>
      </c>
      <c r="F134" s="52">
        <v>0.50464605619598923</v>
      </c>
      <c r="G134" s="52">
        <v>0.50690809050280805</v>
      </c>
      <c r="H134" s="52">
        <v>0.50826921688053661</v>
      </c>
      <c r="I134" s="52">
        <v>0.51143466528730586</v>
      </c>
      <c r="J134" s="52">
        <v>0.51323115348864046</v>
      </c>
      <c r="K134" s="52">
        <v>0.51594983828203855</v>
      </c>
      <c r="L134" s="52">
        <v>0.51623287406538632</v>
      </c>
      <c r="M134" s="52">
        <v>0.51715023778224745</v>
      </c>
      <c r="N134" s="52">
        <v>0.51624314240620628</v>
      </c>
      <c r="O134" s="52">
        <v>0.51686887002318471</v>
      </c>
      <c r="P134" s="52">
        <v>0.51593250977300475</v>
      </c>
      <c r="Q134" s="52">
        <v>0.5235897876363057</v>
      </c>
    </row>
    <row r="135" spans="1:17" x14ac:dyDescent="0.25">
      <c r="A135" s="20" t="s">
        <v>73</v>
      </c>
      <c r="B135" s="53">
        <v>0.44843546308434329</v>
      </c>
      <c r="C135" s="53">
        <v>0.45000616275258337</v>
      </c>
      <c r="D135" s="53">
        <v>0.45087968201409195</v>
      </c>
      <c r="E135" s="53">
        <v>0.45165238450513812</v>
      </c>
      <c r="F135" s="53">
        <v>0.45247198753264067</v>
      </c>
      <c r="G135" s="53">
        <v>0.45493791341548895</v>
      </c>
      <c r="H135" s="53">
        <v>0.45605299731553189</v>
      </c>
      <c r="I135" s="53">
        <v>0.45855715402314845</v>
      </c>
      <c r="J135" s="53">
        <v>0.46006316430453725</v>
      </c>
      <c r="K135" s="53">
        <v>0.4603883950000921</v>
      </c>
      <c r="L135" s="53">
        <v>0.46309889829133555</v>
      </c>
      <c r="M135" s="53">
        <v>0.46436757862817207</v>
      </c>
      <c r="N135" s="53">
        <v>0.46385171949292636</v>
      </c>
      <c r="O135" s="53">
        <v>0.46473198069590571</v>
      </c>
      <c r="P135" s="53">
        <v>0.46455318422287561</v>
      </c>
      <c r="Q135" s="53">
        <v>0.47297841945103947</v>
      </c>
    </row>
    <row r="136" spans="1:17" x14ac:dyDescent="0.25">
      <c r="A136" s="22" t="s">
        <v>74</v>
      </c>
      <c r="B136" s="54">
        <v>0.11653919655993066</v>
      </c>
      <c r="C136" s="54">
        <v>0.11694738924860562</v>
      </c>
      <c r="D136" s="54">
        <v>0.11717439902213181</v>
      </c>
      <c r="E136" s="54">
        <v>0.1173752085809187</v>
      </c>
      <c r="F136" s="54">
        <v>0.11758820662899067</v>
      </c>
      <c r="G136" s="54">
        <v>0.11822905028392132</v>
      </c>
      <c r="H136" s="54">
        <v>0.11851883776173165</v>
      </c>
      <c r="I136" s="54">
        <v>0.11916961682536449</v>
      </c>
      <c r="J136" s="54">
        <v>0.11956099806670724</v>
      </c>
      <c r="K136" s="54">
        <v>0.11964551886641359</v>
      </c>
      <c r="L136" s="54">
        <v>0.12034992318283842</v>
      </c>
      <c r="M136" s="54">
        <v>0.12067962723017081</v>
      </c>
      <c r="N136" s="54">
        <v>0.12054556600150233</v>
      </c>
      <c r="O136" s="54">
        <v>0.12077432786759673</v>
      </c>
      <c r="P136" s="54">
        <v>0.12072786232454762</v>
      </c>
      <c r="Q136" s="54">
        <v>0.12291740848034298</v>
      </c>
    </row>
    <row r="137" spans="1:17" x14ac:dyDescent="0.25">
      <c r="A137" s="22" t="s">
        <v>75</v>
      </c>
      <c r="B137" s="54">
        <v>0.64186429299094139</v>
      </c>
      <c r="C137" s="54">
        <v>0.64411250062626435</v>
      </c>
      <c r="D137" s="54">
        <v>0.64536280500528487</v>
      </c>
      <c r="E137" s="54">
        <v>0.64646880615581015</v>
      </c>
      <c r="F137" s="54">
        <v>0.64764193799101955</v>
      </c>
      <c r="G137" s="54">
        <v>0.65117152006839574</v>
      </c>
      <c r="H137" s="54">
        <v>0.65276758594196382</v>
      </c>
      <c r="I137" s="54">
        <v>0.65635188938580302</v>
      </c>
      <c r="J137" s="54">
        <v>0.65850750441645223</v>
      </c>
      <c r="K137" s="54">
        <v>0.65897302061141494</v>
      </c>
      <c r="L137" s="54">
        <v>0.66285267648590207</v>
      </c>
      <c r="M137" s="54">
        <v>0.66466859131528266</v>
      </c>
      <c r="N137" s="54">
        <v>0.66393022072155239</v>
      </c>
      <c r="O137" s="54">
        <v>0.66519017512125944</v>
      </c>
      <c r="P137" s="54">
        <v>0.66493425630752101</v>
      </c>
      <c r="Q137" s="54">
        <v>0.67699364522340288</v>
      </c>
    </row>
    <row r="138" spans="1:17" x14ac:dyDescent="0.25">
      <c r="A138" s="22" t="s">
        <v>76</v>
      </c>
      <c r="B138" s="54">
        <v>0.44483767843703209</v>
      </c>
      <c r="C138" s="54">
        <v>0.44639577642762318</v>
      </c>
      <c r="D138" s="54">
        <v>0.44726228746956276</v>
      </c>
      <c r="E138" s="54">
        <v>0.44802879059104911</v>
      </c>
      <c r="F138" s="54">
        <v>0.44884181796735528</v>
      </c>
      <c r="G138" s="54">
        <v>0.45128795979873371</v>
      </c>
      <c r="H138" s="54">
        <v>0.45239409741315395</v>
      </c>
      <c r="I138" s="54">
        <v>0.45487816334450776</v>
      </c>
      <c r="J138" s="54">
        <v>0.45637209094931291</v>
      </c>
      <c r="K138" s="54">
        <v>0.45669471232847858</v>
      </c>
      <c r="L138" s="54">
        <v>0.45938346933083435</v>
      </c>
      <c r="M138" s="54">
        <v>0.46064197108231358</v>
      </c>
      <c r="N138" s="54">
        <v>0.46013025066987162</v>
      </c>
      <c r="O138" s="54">
        <v>0.4610034495628812</v>
      </c>
      <c r="P138" s="54">
        <v>0.46082608756874194</v>
      </c>
      <c r="Q138" s="54">
        <v>0.46918372738028657</v>
      </c>
    </row>
    <row r="139" spans="1:17" x14ac:dyDescent="0.25">
      <c r="A139" s="24" t="s">
        <v>77</v>
      </c>
      <c r="B139" s="55">
        <v>0.70801267916328192</v>
      </c>
      <c r="C139" s="55">
        <v>0.71082781317428179</v>
      </c>
      <c r="D139" s="55">
        <v>0.71262184469910683</v>
      </c>
      <c r="E139" s="55">
        <v>0.72082232102007437</v>
      </c>
      <c r="F139" s="55">
        <v>0.71928450554411449</v>
      </c>
      <c r="G139" s="55">
        <v>0.72294808506497965</v>
      </c>
      <c r="H139" s="55">
        <v>0.72741959195636274</v>
      </c>
      <c r="I139" s="55">
        <v>0.73046621690550628</v>
      </c>
      <c r="J139" s="55">
        <v>0.73310845640195033</v>
      </c>
      <c r="K139" s="55">
        <v>0.73419642507206784</v>
      </c>
      <c r="L139" s="55">
        <v>0.73671154075036605</v>
      </c>
      <c r="M139" s="55">
        <v>0.73835557602792479</v>
      </c>
      <c r="N139" s="55">
        <v>0.73787745506418512</v>
      </c>
      <c r="O139" s="55">
        <v>0.73997112179591795</v>
      </c>
      <c r="P139" s="55">
        <v>0.74113550502778214</v>
      </c>
      <c r="Q139" s="55">
        <v>0.75141747402295944</v>
      </c>
    </row>
    <row r="140" spans="1:17" x14ac:dyDescent="0.25">
      <c r="A140" s="45" t="s">
        <v>82</v>
      </c>
      <c r="B140" s="56">
        <v>0.42247954642674079</v>
      </c>
      <c r="C140" s="56">
        <v>0.42881262172183848</v>
      </c>
      <c r="D140" s="56">
        <v>0.430529728598327</v>
      </c>
      <c r="E140" s="56">
        <v>0.42748453770750283</v>
      </c>
      <c r="F140" s="56">
        <v>0.43964599048564579</v>
      </c>
      <c r="G140" s="56">
        <v>0.44505361832047252</v>
      </c>
      <c r="H140" s="56">
        <v>0.4459538220171953</v>
      </c>
      <c r="I140" s="56">
        <v>0.44885254703540384</v>
      </c>
      <c r="J140" s="56">
        <v>0.4468523211537786</v>
      </c>
      <c r="K140" s="56">
        <v>0.45360992437630199</v>
      </c>
      <c r="L140" s="56">
        <v>0.45053801107390457</v>
      </c>
      <c r="M140" s="56">
        <v>0.44958149249870116</v>
      </c>
      <c r="N140" s="56">
        <v>0.44535522552323342</v>
      </c>
      <c r="O140" s="56">
        <v>0.44784293457005886</v>
      </c>
      <c r="P140" s="56">
        <v>0.4468233140920756</v>
      </c>
      <c r="Q140" s="56">
        <v>0.44662804936171052</v>
      </c>
    </row>
    <row r="141" spans="1:17" x14ac:dyDescent="0.25">
      <c r="A141" s="45" t="s">
        <v>86</v>
      </c>
      <c r="B141" s="56">
        <v>0.51152747803971121</v>
      </c>
      <c r="C141" s="56">
        <v>0.51194271806255198</v>
      </c>
      <c r="D141" s="56">
        <v>0.51312833567050598</v>
      </c>
      <c r="E141" s="56">
        <v>0.51280819398889166</v>
      </c>
      <c r="F141" s="56">
        <v>0.51259670253308764</v>
      </c>
      <c r="G141" s="56">
        <v>0.51413163461919265</v>
      </c>
      <c r="H141" s="56">
        <v>0.51531535605817191</v>
      </c>
      <c r="I141" s="56">
        <v>0.51821903318328599</v>
      </c>
      <c r="J141" s="56">
        <v>0.52055034634728126</v>
      </c>
      <c r="K141" s="56">
        <v>0.52241116203589855</v>
      </c>
      <c r="L141" s="56">
        <v>0.52303271921065297</v>
      </c>
      <c r="M141" s="56">
        <v>0.52422105882991887</v>
      </c>
      <c r="N141" s="56">
        <v>0.52299648524326769</v>
      </c>
      <c r="O141" s="56">
        <v>0.52334392407318286</v>
      </c>
      <c r="P141" s="56">
        <v>0.52196508506755357</v>
      </c>
      <c r="Q141" s="56">
        <v>0.52947834899042023</v>
      </c>
    </row>
    <row r="142" spans="1:17" x14ac:dyDescent="0.25">
      <c r="A142" s="45" t="s">
        <v>88</v>
      </c>
      <c r="B142" s="56">
        <v>0.49371563758990816</v>
      </c>
      <c r="C142" s="56">
        <v>0.49515852559390672</v>
      </c>
      <c r="D142" s="56">
        <v>0.49861693089603654</v>
      </c>
      <c r="E142" s="56">
        <v>0.50038055177758145</v>
      </c>
      <c r="F142" s="56">
        <v>0.50020403562802429</v>
      </c>
      <c r="G142" s="56">
        <v>0.50300444637478081</v>
      </c>
      <c r="H142" s="56">
        <v>0.5054193497600642</v>
      </c>
      <c r="I142" s="56">
        <v>0.50935509181838023</v>
      </c>
      <c r="J142" s="56">
        <v>0.51150407841528678</v>
      </c>
      <c r="K142" s="56">
        <v>0.51189176229906552</v>
      </c>
      <c r="L142" s="56">
        <v>0.51670738320997545</v>
      </c>
      <c r="M142" s="56">
        <v>0.51793517561659641</v>
      </c>
      <c r="N142" s="56">
        <v>0.51756741881943935</v>
      </c>
      <c r="O142" s="56">
        <v>0.51928617199778904</v>
      </c>
      <c r="P142" s="56">
        <v>0.51865867664759535</v>
      </c>
      <c r="Q142" s="56">
        <v>0.53069693414259178</v>
      </c>
    </row>
    <row r="143" spans="1:17" x14ac:dyDescent="0.25">
      <c r="A143" s="57" t="s">
        <v>92</v>
      </c>
      <c r="B143" s="58">
        <v>0.47482276384814054</v>
      </c>
      <c r="C143" s="58">
        <v>0.47829952747642401</v>
      </c>
      <c r="D143" s="58">
        <v>0.48272313491510105</v>
      </c>
      <c r="E143" s="58">
        <v>0.48183274426599892</v>
      </c>
      <c r="F143" s="58">
        <v>0.48433964154095799</v>
      </c>
      <c r="G143" s="58">
        <v>0.48825498670500111</v>
      </c>
      <c r="H143" s="58">
        <v>0.48888742854936201</v>
      </c>
      <c r="I143" s="58">
        <v>0.49293731335863594</v>
      </c>
      <c r="J143" s="58">
        <v>0.49388820690206342</v>
      </c>
      <c r="K143" s="58">
        <v>0.50401235469974792</v>
      </c>
      <c r="L143" s="58">
        <v>0.49733771579200037</v>
      </c>
      <c r="M143" s="58">
        <v>0.49738635384811841</v>
      </c>
      <c r="N143" s="58">
        <v>0.50268030197748892</v>
      </c>
      <c r="O143" s="58">
        <v>0.49991997857830495</v>
      </c>
      <c r="P143" s="58">
        <v>0.50322232518178933</v>
      </c>
      <c r="Q143" s="58">
        <v>0.51461586993781527</v>
      </c>
    </row>
    <row r="144" spans="1:17" x14ac:dyDescent="0.25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</row>
    <row r="145" spans="1:17" x14ac:dyDescent="0.25">
      <c r="A145" s="40" t="s">
        <v>100</v>
      </c>
      <c r="B145" s="52">
        <v>0.54853704170613193</v>
      </c>
      <c r="C145" s="52">
        <v>0.54966539690243155</v>
      </c>
      <c r="D145" s="52">
        <v>0.55450581511584407</v>
      </c>
      <c r="E145" s="52">
        <v>0.55541668326502114</v>
      </c>
      <c r="F145" s="52">
        <v>0.56167055796088006</v>
      </c>
      <c r="G145" s="52">
        <v>0.5629149273854771</v>
      </c>
      <c r="H145" s="52">
        <v>0.56919525661383996</v>
      </c>
      <c r="I145" s="52">
        <v>0.57449666189948745</v>
      </c>
      <c r="J145" s="52">
        <v>0.57705127284827207</v>
      </c>
      <c r="K145" s="52">
        <v>0.57817829414556787</v>
      </c>
      <c r="L145" s="52">
        <v>0.57794209883229208</v>
      </c>
      <c r="M145" s="52">
        <v>0.58581174982193163</v>
      </c>
      <c r="N145" s="52">
        <v>0.58634144065821903</v>
      </c>
      <c r="O145" s="52">
        <v>0.58778888055240786</v>
      </c>
      <c r="P145" s="52">
        <v>0.58996149844040446</v>
      </c>
      <c r="Q145" s="52">
        <v>0.58994899369908849</v>
      </c>
    </row>
    <row r="146" spans="1:17" x14ac:dyDescent="0.25">
      <c r="A146" s="20" t="s">
        <v>73</v>
      </c>
      <c r="B146" s="53">
        <v>0.44152440914521546</v>
      </c>
      <c r="C146" s="53">
        <v>0.44302707370485034</v>
      </c>
      <c r="D146" s="53">
        <v>0.44513022748472592</v>
      </c>
      <c r="E146" s="53">
        <v>0.44646422987645706</v>
      </c>
      <c r="F146" s="53">
        <v>0.45151402015890796</v>
      </c>
      <c r="G146" s="53">
        <v>0.45122299554239143</v>
      </c>
      <c r="H146" s="53">
        <v>0.45674650748205997</v>
      </c>
      <c r="I146" s="53">
        <v>0.45958841750053941</v>
      </c>
      <c r="J146" s="53">
        <v>0.46084278187140854</v>
      </c>
      <c r="K146" s="53">
        <v>0.46067816634984965</v>
      </c>
      <c r="L146" s="53">
        <v>0.46119619646986987</v>
      </c>
      <c r="M146" s="53">
        <v>0.46630772821857008</v>
      </c>
      <c r="N146" s="53">
        <v>0.46640314299935881</v>
      </c>
      <c r="O146" s="53">
        <v>0.46789446451687816</v>
      </c>
      <c r="P146" s="53">
        <v>0.46880043719303821</v>
      </c>
      <c r="Q146" s="53">
        <v>0.46911037252640886</v>
      </c>
    </row>
    <row r="147" spans="1:17" x14ac:dyDescent="0.25">
      <c r="A147" s="22" t="s">
        <v>74</v>
      </c>
      <c r="B147" s="54">
        <v>0.11483511541050662</v>
      </c>
      <c r="C147" s="54">
        <v>0.11522594014081547</v>
      </c>
      <c r="D147" s="54">
        <v>0.11577294479567843</v>
      </c>
      <c r="E147" s="54">
        <v>0.11611990255257554</v>
      </c>
      <c r="F147" s="54">
        <v>0.11743329143407988</v>
      </c>
      <c r="G147" s="54">
        <v>0.11735759947972185</v>
      </c>
      <c r="H147" s="54">
        <v>0.11879419758828651</v>
      </c>
      <c r="I147" s="54">
        <v>0.11953334373332104</v>
      </c>
      <c r="J147" s="54">
        <v>0.11985958861200056</v>
      </c>
      <c r="K147" s="54">
        <v>0.11981677412196326</v>
      </c>
      <c r="L147" s="54">
        <v>0.11995150743995539</v>
      </c>
      <c r="M147" s="54">
        <v>0.12128095452403122</v>
      </c>
      <c r="N147" s="54">
        <v>0.1213057707451434</v>
      </c>
      <c r="O147" s="54">
        <v>0.12169364528850117</v>
      </c>
      <c r="P147" s="54">
        <v>0.12192927773524853</v>
      </c>
      <c r="Q147" s="54">
        <v>0.12200988813648615</v>
      </c>
    </row>
    <row r="148" spans="1:17" x14ac:dyDescent="0.25">
      <c r="A148" s="22" t="s">
        <v>75</v>
      </c>
      <c r="B148" s="54">
        <v>0.63796384492507308</v>
      </c>
      <c r="C148" s="54">
        <v>0.64013506273374043</v>
      </c>
      <c r="D148" s="54">
        <v>0.64317393452448834</v>
      </c>
      <c r="E148" s="54">
        <v>0.6451014503703637</v>
      </c>
      <c r="F148" s="54">
        <v>0.65239795212186269</v>
      </c>
      <c r="G148" s="54">
        <v>0.65197744720871376</v>
      </c>
      <c r="H148" s="54">
        <v>0.65995843498998363</v>
      </c>
      <c r="I148" s="54">
        <v>0.66406474441425833</v>
      </c>
      <c r="J148" s="54">
        <v>0.6658771903411459</v>
      </c>
      <c r="K148" s="54">
        <v>0.66563933542555653</v>
      </c>
      <c r="L148" s="54">
        <v>0.66638784327769274</v>
      </c>
      <c r="M148" s="54">
        <v>0.67377355600458522</v>
      </c>
      <c r="N148" s="54">
        <v>0.67378035082463161</v>
      </c>
      <c r="O148" s="54">
        <v>0.67606625006358523</v>
      </c>
      <c r="P148" s="54">
        <v>0.67737530070701157</v>
      </c>
      <c r="Q148" s="54">
        <v>0.67782312993878158</v>
      </c>
    </row>
    <row r="149" spans="1:17" x14ac:dyDescent="0.25">
      <c r="A149" s="22" t="s">
        <v>76</v>
      </c>
      <c r="B149" s="54">
        <v>0.43191549306809074</v>
      </c>
      <c r="C149" s="54">
        <v>0.43427593089506944</v>
      </c>
      <c r="D149" s="54">
        <v>0.43678815717837471</v>
      </c>
      <c r="E149" s="54">
        <v>0.43853514879256689</v>
      </c>
      <c r="F149" s="54">
        <v>0.44252962400415075</v>
      </c>
      <c r="G149" s="54">
        <v>0.44278405504933827</v>
      </c>
      <c r="H149" s="54">
        <v>0.44806480344118987</v>
      </c>
      <c r="I149" s="54">
        <v>0.45079867704937071</v>
      </c>
      <c r="J149" s="54">
        <v>0.45168032495375537</v>
      </c>
      <c r="K149" s="54">
        <v>0.45223378337137965</v>
      </c>
      <c r="L149" s="54">
        <v>0.4524877368723802</v>
      </c>
      <c r="M149" s="54">
        <v>0.45707870278663737</v>
      </c>
      <c r="N149" s="54">
        <v>0.45809399842465626</v>
      </c>
      <c r="O149" s="54">
        <v>0.459605597345011</v>
      </c>
      <c r="P149" s="54">
        <v>0.46030385561216863</v>
      </c>
      <c r="Q149" s="54">
        <v>0.46086173211597936</v>
      </c>
    </row>
    <row r="150" spans="1:17" x14ac:dyDescent="0.25">
      <c r="A150" s="24" t="s">
        <v>77</v>
      </c>
      <c r="B150" s="55">
        <v>0.69464295130127685</v>
      </c>
      <c r="C150" s="55">
        <v>0.69776220501141373</v>
      </c>
      <c r="D150" s="55">
        <v>0.70128717886252356</v>
      </c>
      <c r="E150" s="55">
        <v>0.70817917229498994</v>
      </c>
      <c r="F150" s="55">
        <v>0.71507039287941343</v>
      </c>
      <c r="G150" s="55">
        <v>0.71103528881405043</v>
      </c>
      <c r="H150" s="55">
        <v>0.7201570535525943</v>
      </c>
      <c r="I150" s="55">
        <v>0.72608270210962611</v>
      </c>
      <c r="J150" s="55">
        <v>0.72847850899657574</v>
      </c>
      <c r="K150" s="55">
        <v>0.72798297914349486</v>
      </c>
      <c r="L150" s="55">
        <v>0.72858715440423183</v>
      </c>
      <c r="M150" s="55">
        <v>0.73645383868850467</v>
      </c>
      <c r="N150" s="55">
        <v>0.73753413060560669</v>
      </c>
      <c r="O150" s="55">
        <v>0.73802538434760523</v>
      </c>
      <c r="P150" s="55">
        <v>0.74191247682626238</v>
      </c>
      <c r="Q150" s="55">
        <v>0.74129141495075868</v>
      </c>
    </row>
    <row r="151" spans="1:17" x14ac:dyDescent="0.25">
      <c r="A151" s="45" t="s">
        <v>101</v>
      </c>
      <c r="B151" s="56">
        <v>0.44857773399684547</v>
      </c>
      <c r="C151" s="56">
        <v>0.45349246848856489</v>
      </c>
      <c r="D151" s="56">
        <v>0.45687117808248812</v>
      </c>
      <c r="E151" s="56">
        <v>0.45222541898881424</v>
      </c>
      <c r="F151" s="56">
        <v>0.45746003986540806</v>
      </c>
      <c r="G151" s="56">
        <v>0.46253393708440049</v>
      </c>
      <c r="H151" s="56">
        <v>0.46596140548699599</v>
      </c>
      <c r="I151" s="56">
        <v>0.47028400428850342</v>
      </c>
      <c r="J151" s="56">
        <v>0.47432211977527267</v>
      </c>
      <c r="K151" s="56">
        <v>0.47386034083854078</v>
      </c>
      <c r="L151" s="56">
        <v>0.4756851546454906</v>
      </c>
      <c r="M151" s="56">
        <v>0.4883133827463747</v>
      </c>
      <c r="N151" s="56">
        <v>0.48871221786804131</v>
      </c>
      <c r="O151" s="56">
        <v>0.49158417937331672</v>
      </c>
      <c r="P151" s="56">
        <v>0.49252498632745123</v>
      </c>
      <c r="Q151" s="56">
        <v>0.48480627901569889</v>
      </c>
    </row>
    <row r="152" spans="1:17" x14ac:dyDescent="0.25">
      <c r="A152" s="45" t="s">
        <v>102</v>
      </c>
      <c r="B152" s="56">
        <v>0.63785214334714369</v>
      </c>
      <c r="C152" s="56">
        <v>0.63973018074094667</v>
      </c>
      <c r="D152" s="56">
        <v>0.64276533470919883</v>
      </c>
      <c r="E152" s="56">
        <v>0.64449487780360537</v>
      </c>
      <c r="F152" s="56">
        <v>0.65162938477586119</v>
      </c>
      <c r="G152" s="56">
        <v>0.65102198224685059</v>
      </c>
      <c r="H152" s="56">
        <v>0.65878122127860694</v>
      </c>
      <c r="I152" s="56">
        <v>0.66319058790382468</v>
      </c>
      <c r="J152" s="56">
        <v>0.66441614619411093</v>
      </c>
      <c r="K152" s="56">
        <v>0.66406176502207681</v>
      </c>
      <c r="L152" s="56">
        <v>0.66560470720866804</v>
      </c>
      <c r="M152" s="56">
        <v>0.66901785110701706</v>
      </c>
      <c r="N152" s="56">
        <v>0.66878463207256689</v>
      </c>
      <c r="O152" s="56">
        <v>0.67121772096089172</v>
      </c>
      <c r="P152" s="56">
        <v>0.67260440390879561</v>
      </c>
      <c r="Q152" s="56">
        <v>0.67335322281281151</v>
      </c>
    </row>
    <row r="153" spans="1:17" x14ac:dyDescent="0.25">
      <c r="A153" s="45" t="s">
        <v>88</v>
      </c>
      <c r="B153" s="56">
        <v>0.49306753690271843</v>
      </c>
      <c r="C153" s="56">
        <v>0.49347086119118672</v>
      </c>
      <c r="D153" s="56">
        <v>0.49995069319915758</v>
      </c>
      <c r="E153" s="56">
        <v>0.50311541330277199</v>
      </c>
      <c r="F153" s="56">
        <v>0.5066955536826967</v>
      </c>
      <c r="G153" s="56">
        <v>0.50775743206938251</v>
      </c>
      <c r="H153" s="56">
        <v>0.51427633553919405</v>
      </c>
      <c r="I153" s="56">
        <v>0.52178608361866119</v>
      </c>
      <c r="J153" s="56">
        <v>0.52359403365642376</v>
      </c>
      <c r="K153" s="56">
        <v>0.52128918149845083</v>
      </c>
      <c r="L153" s="56">
        <v>0.52373012419336906</v>
      </c>
      <c r="M153" s="56">
        <v>0.530979654544389</v>
      </c>
      <c r="N153" s="56">
        <v>0.53028553291256675</v>
      </c>
      <c r="O153" s="56">
        <v>0.53261474658099972</v>
      </c>
      <c r="P153" s="56">
        <v>0.53332048130657916</v>
      </c>
      <c r="Q153" s="56">
        <v>0.53444705035268802</v>
      </c>
    </row>
    <row r="154" spans="1:17" x14ac:dyDescent="0.25">
      <c r="A154" s="57" t="s">
        <v>92</v>
      </c>
      <c r="B154" s="58">
        <v>0.4603449160025454</v>
      </c>
      <c r="C154" s="58">
        <v>0.46141367207807593</v>
      </c>
      <c r="D154" s="58">
        <v>0.46568176341932566</v>
      </c>
      <c r="E154" s="58">
        <v>0.46606550506297173</v>
      </c>
      <c r="F154" s="58">
        <v>0.47268341672950093</v>
      </c>
      <c r="G154" s="58">
        <v>0.47847789699777782</v>
      </c>
      <c r="H154" s="58">
        <v>0.47991129065832039</v>
      </c>
      <c r="I154" s="58">
        <v>0.4879981565905181</v>
      </c>
      <c r="J154" s="58">
        <v>0.49298791780567669</v>
      </c>
      <c r="K154" s="58">
        <v>0.50306141075252253</v>
      </c>
      <c r="L154" s="58">
        <v>0.48977539972165424</v>
      </c>
      <c r="M154" s="58">
        <v>0.49920024948930969</v>
      </c>
      <c r="N154" s="58">
        <v>0.50587449302690557</v>
      </c>
      <c r="O154" s="58">
        <v>0.50203961129122909</v>
      </c>
      <c r="P154" s="58">
        <v>0.51132083252572891</v>
      </c>
      <c r="Q154" s="58">
        <v>0.51500893951760629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C4D5-DC66-4979-B78C-B27F5D5EF170}">
  <sheetPr>
    <pageSetUpPr fitToPage="1"/>
  </sheetPr>
  <dimension ref="A1:Q257"/>
  <sheetViews>
    <sheetView showGridLines="0" zoomScaleNormal="100" workbookViewId="0">
      <pane xSplit="1" ySplit="1" topLeftCell="B88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105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x14ac:dyDescent="0.25">
      <c r="A2" s="16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ht="12.75" x14ac:dyDescent="0.25">
      <c r="A3" s="14" t="s">
        <v>71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7" x14ac:dyDescent="0.25">
      <c r="A4" s="16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ht="12.75" x14ac:dyDescent="0.25">
      <c r="A5" s="18" t="s">
        <v>106</v>
      </c>
      <c r="B5" s="19">
        <v>747.0590362931348</v>
      </c>
      <c r="C5" s="19">
        <v>681.62769206630662</v>
      </c>
      <c r="D5" s="19">
        <v>784.61052073973076</v>
      </c>
      <c r="E5" s="19">
        <v>803.17422134894025</v>
      </c>
      <c r="F5" s="19">
        <v>889.97470331653926</v>
      </c>
      <c r="G5" s="19">
        <v>862.33653014050014</v>
      </c>
      <c r="H5" s="19">
        <v>915.11875564708055</v>
      </c>
      <c r="I5" s="19">
        <v>845.19381295521066</v>
      </c>
      <c r="J5" s="19">
        <v>846.26084961364222</v>
      </c>
      <c r="K5" s="19">
        <v>666.10936280952831</v>
      </c>
      <c r="L5" s="19">
        <v>783.46196376198452</v>
      </c>
      <c r="M5" s="19">
        <v>794.85915570538225</v>
      </c>
      <c r="N5" s="19">
        <v>812.14370402542875</v>
      </c>
      <c r="O5" s="19">
        <v>806.10447072759803</v>
      </c>
      <c r="P5" s="19">
        <v>788.03803457306981</v>
      </c>
      <c r="Q5" s="19">
        <v>874.7490306631363</v>
      </c>
    </row>
    <row r="6" spans="1:17" x14ac:dyDescent="0.25">
      <c r="A6" s="20" t="s">
        <v>73</v>
      </c>
      <c r="B6" s="21">
        <v>1.7901833308758539</v>
      </c>
      <c r="C6" s="21">
        <v>1.7997406241905409</v>
      </c>
      <c r="D6" s="21">
        <v>1.9416868568547785</v>
      </c>
      <c r="E6" s="21">
        <v>2.2139473861228911</v>
      </c>
      <c r="F6" s="21">
        <v>2.3365840720832529</v>
      </c>
      <c r="G6" s="21">
        <v>2.5492902823214156</v>
      </c>
      <c r="H6" s="21">
        <v>2.5157029391080328</v>
      </c>
      <c r="I6" s="21">
        <v>2.171597917614311</v>
      </c>
      <c r="J6" s="21">
        <v>1.3157697178721797</v>
      </c>
      <c r="K6" s="21">
        <v>1.0321989356727881</v>
      </c>
      <c r="L6" s="21">
        <v>1.230556681969964</v>
      </c>
      <c r="M6" s="21">
        <v>1.2470991443996386</v>
      </c>
      <c r="N6" s="21">
        <v>1.2757160897803741</v>
      </c>
      <c r="O6" s="21">
        <v>1.257398745901948</v>
      </c>
      <c r="P6" s="21">
        <v>1.2298713002515891</v>
      </c>
      <c r="Q6" s="21">
        <v>1.3721204440875863</v>
      </c>
    </row>
    <row r="7" spans="1:17" x14ac:dyDescent="0.25">
      <c r="A7" s="22" t="s">
        <v>74</v>
      </c>
      <c r="B7" s="23">
        <v>0.30978217706981698</v>
      </c>
      <c r="C7" s="23">
        <v>0.32606582085468033</v>
      </c>
      <c r="D7" s="23">
        <v>0.34354572442784748</v>
      </c>
      <c r="E7" s="23">
        <v>0.40957852197596251</v>
      </c>
      <c r="F7" s="23">
        <v>0.42349059785604404</v>
      </c>
      <c r="G7" s="23">
        <v>0.48092562720097265</v>
      </c>
      <c r="H7" s="23">
        <v>0.4609616428561949</v>
      </c>
      <c r="I7" s="23">
        <v>0.39379554248123155</v>
      </c>
      <c r="J7" s="23">
        <v>0.17096396949955422</v>
      </c>
      <c r="K7" s="23">
        <v>0.13411832249887512</v>
      </c>
      <c r="L7" s="23">
        <v>0.15989185051621851</v>
      </c>
      <c r="M7" s="23">
        <v>0.16204128822090144</v>
      </c>
      <c r="N7" s="23">
        <v>0.16575961864816982</v>
      </c>
      <c r="O7" s="23">
        <v>0.16337956248970428</v>
      </c>
      <c r="P7" s="23">
        <v>0.15980279573892414</v>
      </c>
      <c r="Q7" s="23">
        <v>0.17828587675058008</v>
      </c>
    </row>
    <row r="8" spans="1:17" x14ac:dyDescent="0.25">
      <c r="A8" s="22" t="s">
        <v>75</v>
      </c>
      <c r="B8" s="23">
        <v>20.278226114963786</v>
      </c>
      <c r="C8" s="23">
        <v>18.812658421823066</v>
      </c>
      <c r="D8" s="23">
        <v>21.416500381657418</v>
      </c>
      <c r="E8" s="23">
        <v>22.44163811293679</v>
      </c>
      <c r="F8" s="23">
        <v>24.879774916207591</v>
      </c>
      <c r="G8" s="23">
        <v>24.783169452876795</v>
      </c>
      <c r="H8" s="23">
        <v>25.240110772667258</v>
      </c>
      <c r="I8" s="23">
        <v>22.688488309645198</v>
      </c>
      <c r="J8" s="23">
        <v>21.418371581863628</v>
      </c>
      <c r="K8" s="23">
        <v>16.793951011301548</v>
      </c>
      <c r="L8" s="23">
        <v>19.868439190725518</v>
      </c>
      <c r="M8" s="23">
        <v>19.892524351553096</v>
      </c>
      <c r="N8" s="23">
        <v>20.157713350240108</v>
      </c>
      <c r="O8" s="23">
        <v>19.918624776663808</v>
      </c>
      <c r="P8" s="23">
        <v>19.463663256997634</v>
      </c>
      <c r="Q8" s="23">
        <v>21.744857905976477</v>
      </c>
    </row>
    <row r="9" spans="1:17" x14ac:dyDescent="0.25">
      <c r="A9" s="22" t="s">
        <v>76</v>
      </c>
      <c r="B9" s="23">
        <v>0.98472882536323625</v>
      </c>
      <c r="C9" s="23">
        <v>1.0644457856028262</v>
      </c>
      <c r="D9" s="23">
        <v>1.1064758745835743</v>
      </c>
      <c r="E9" s="23">
        <v>1.3525311634600667</v>
      </c>
      <c r="F9" s="23">
        <v>1.3827872950151332</v>
      </c>
      <c r="G9" s="23">
        <v>1.6047754892976469</v>
      </c>
      <c r="H9" s="23">
        <v>1.5142727948498624</v>
      </c>
      <c r="I9" s="23">
        <v>1.2862053485940508</v>
      </c>
      <c r="J9" s="23">
        <v>0.43506865894735763</v>
      </c>
      <c r="K9" s="23">
        <v>0.34130395357956955</v>
      </c>
      <c r="L9" s="23">
        <v>0.40689235974299226</v>
      </c>
      <c r="M9" s="23">
        <v>0.41236224314827724</v>
      </c>
      <c r="N9" s="23">
        <v>0.42182464061863434</v>
      </c>
      <c r="O9" s="23">
        <v>0.41576787998003856</v>
      </c>
      <c r="P9" s="23">
        <v>0.40666573338046819</v>
      </c>
      <c r="Q9" s="23">
        <v>0.45370142922033047</v>
      </c>
    </row>
    <row r="10" spans="1:17" x14ac:dyDescent="0.25">
      <c r="A10" s="24" t="s">
        <v>77</v>
      </c>
      <c r="B10" s="25">
        <v>1.2835517452617524</v>
      </c>
      <c r="C10" s="25">
        <v>1.1705790309438981</v>
      </c>
      <c r="D10" s="25">
        <v>1.2964986785554402</v>
      </c>
      <c r="E10" s="25">
        <v>1.3348396571836552</v>
      </c>
      <c r="F10" s="25">
        <v>1.4984189287749585</v>
      </c>
      <c r="G10" s="25">
        <v>1.4821818031964629</v>
      </c>
      <c r="H10" s="25">
        <v>1.5757529665384389</v>
      </c>
      <c r="I10" s="25">
        <v>1.3919962876703262</v>
      </c>
      <c r="J10" s="25">
        <v>1.3950697551145959</v>
      </c>
      <c r="K10" s="25">
        <v>1.0981879143231377</v>
      </c>
      <c r="L10" s="25">
        <v>1.3091847357878126</v>
      </c>
      <c r="M10" s="25">
        <v>1.3257014466804329</v>
      </c>
      <c r="N10" s="25">
        <v>1.3577564979971735</v>
      </c>
      <c r="O10" s="25">
        <v>1.3407138685897646</v>
      </c>
      <c r="P10" s="25">
        <v>1.3215482348286569</v>
      </c>
      <c r="Q10" s="25">
        <v>1.4733781743725889</v>
      </c>
    </row>
    <row r="11" spans="1:17" x14ac:dyDescent="0.25">
      <c r="A11" s="26" t="s">
        <v>78</v>
      </c>
      <c r="B11" s="27">
        <v>0.15793761751037422</v>
      </c>
      <c r="C11" s="27">
        <v>0.14504889996031534</v>
      </c>
      <c r="D11" s="27">
        <v>0.20870612802422495</v>
      </c>
      <c r="E11" s="27">
        <v>0.21391605217644899</v>
      </c>
      <c r="F11" s="27">
        <v>0.18747797895368892</v>
      </c>
      <c r="G11" s="27">
        <v>0.18143122045141707</v>
      </c>
      <c r="H11" s="27">
        <v>0.18809631464893106</v>
      </c>
      <c r="I11" s="27">
        <v>0.1686079896064327</v>
      </c>
      <c r="J11" s="27">
        <v>0.16971488302084212</v>
      </c>
      <c r="K11" s="27">
        <v>0.12089821524234613</v>
      </c>
      <c r="L11" s="27">
        <v>0.14626534805087729</v>
      </c>
      <c r="M11" s="27">
        <v>0.1512089660229522</v>
      </c>
      <c r="N11" s="27">
        <v>0.15006348929660365</v>
      </c>
      <c r="O11" s="27">
        <v>0.14151453198443714</v>
      </c>
      <c r="P11" s="27">
        <v>0.11181255999811712</v>
      </c>
      <c r="Q11" s="27">
        <v>0.12755533588126289</v>
      </c>
    </row>
    <row r="12" spans="1:17" x14ac:dyDescent="0.25">
      <c r="A12" s="26" t="s">
        <v>79</v>
      </c>
      <c r="B12" s="27">
        <v>0.27669352580429507</v>
      </c>
      <c r="C12" s="27">
        <v>0.24635007359592778</v>
      </c>
      <c r="D12" s="27">
        <v>0.35223182448248919</v>
      </c>
      <c r="E12" s="27">
        <v>0.36255413105598944</v>
      </c>
      <c r="F12" s="27">
        <v>0.40183146135682229</v>
      </c>
      <c r="G12" s="27">
        <v>0.39605808590476332</v>
      </c>
      <c r="H12" s="27">
        <v>0.42168384974576917</v>
      </c>
      <c r="I12" s="27">
        <v>0.36200136572547587</v>
      </c>
      <c r="J12" s="27">
        <v>0.36113963668154841</v>
      </c>
      <c r="K12" s="27">
        <v>0.273383990457776</v>
      </c>
      <c r="L12" s="27">
        <v>0.33444869494242285</v>
      </c>
      <c r="M12" s="27">
        <v>0.33955777856463343</v>
      </c>
      <c r="N12" s="27">
        <v>0.34591486990924397</v>
      </c>
      <c r="O12" s="27">
        <v>0.34103458464434577</v>
      </c>
      <c r="P12" s="27">
        <v>0.33372099184601201</v>
      </c>
      <c r="Q12" s="27">
        <v>0.3728905824922859</v>
      </c>
    </row>
    <row r="13" spans="1:17" x14ac:dyDescent="0.25">
      <c r="A13" s="26" t="s">
        <v>80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4.0095729597116056E-3</v>
      </c>
      <c r="H13" s="27">
        <v>0</v>
      </c>
      <c r="I13" s="27">
        <v>4.1993036179953723E-2</v>
      </c>
      <c r="J13" s="27">
        <v>4.8856808986967093E-2</v>
      </c>
      <c r="K13" s="27">
        <v>7.6203041248367534E-2</v>
      </c>
      <c r="L13" s="27">
        <v>5.8297063239601481E-2</v>
      </c>
      <c r="M13" s="27">
        <v>5.6740920281997398E-2</v>
      </c>
      <c r="N13" s="27">
        <v>6.3518547143801896E-2</v>
      </c>
      <c r="O13" s="27">
        <v>6.2276279326941325E-2</v>
      </c>
      <c r="P13" s="27">
        <v>6.0331005832974301E-2</v>
      </c>
      <c r="Q13" s="27">
        <v>6.5130415919668491E-2</v>
      </c>
    </row>
    <row r="14" spans="1:17" x14ac:dyDescent="0.25">
      <c r="A14" s="26" t="s">
        <v>81</v>
      </c>
      <c r="B14" s="27">
        <v>0.84892060194708308</v>
      </c>
      <c r="C14" s="27">
        <v>0.77918005738765495</v>
      </c>
      <c r="D14" s="27">
        <v>0.73556072604872591</v>
      </c>
      <c r="E14" s="27">
        <v>0.75836947395121668</v>
      </c>
      <c r="F14" s="27">
        <v>0.90910948846444717</v>
      </c>
      <c r="G14" s="27">
        <v>0.90068292388057081</v>
      </c>
      <c r="H14" s="27">
        <v>0.9659728021437386</v>
      </c>
      <c r="I14" s="27">
        <v>0.81939389615846414</v>
      </c>
      <c r="J14" s="27">
        <v>0.81535842642523826</v>
      </c>
      <c r="K14" s="27">
        <v>0.62770266737464786</v>
      </c>
      <c r="L14" s="27">
        <v>0.77017362955491109</v>
      </c>
      <c r="M14" s="27">
        <v>0.77819378181084986</v>
      </c>
      <c r="N14" s="27">
        <v>0.79825959164752391</v>
      </c>
      <c r="O14" s="27">
        <v>0.79588847263404017</v>
      </c>
      <c r="P14" s="27">
        <v>0.81568367715155343</v>
      </c>
      <c r="Q14" s="27">
        <v>0.9078018400793717</v>
      </c>
    </row>
    <row r="15" spans="1:17" x14ac:dyDescent="0.25">
      <c r="A15" s="28" t="s">
        <v>107</v>
      </c>
      <c r="B15" s="60">
        <v>308.45772681182774</v>
      </c>
      <c r="C15" s="60">
        <v>279.52165155919039</v>
      </c>
      <c r="D15" s="60">
        <v>321.0651281692322</v>
      </c>
      <c r="E15" s="60">
        <v>335.09214025362235</v>
      </c>
      <c r="F15" s="60">
        <v>370.28081055420358</v>
      </c>
      <c r="G15" s="60">
        <v>362.78976269252064</v>
      </c>
      <c r="H15" s="60">
        <v>385.11674239177296</v>
      </c>
      <c r="I15" s="60">
        <v>355.74218795265011</v>
      </c>
      <c r="J15" s="60">
        <v>353.0608749028674</v>
      </c>
      <c r="K15" s="60">
        <v>272.34865898260603</v>
      </c>
      <c r="L15" s="60">
        <v>322.77251988095611</v>
      </c>
      <c r="M15" s="60">
        <v>326.23061208421643</v>
      </c>
      <c r="N15" s="60">
        <v>329.90964402208573</v>
      </c>
      <c r="O15" s="60">
        <v>326.34611704475287</v>
      </c>
      <c r="P15" s="60">
        <v>320.17346537739928</v>
      </c>
      <c r="Q15" s="60">
        <v>354.55163669215943</v>
      </c>
    </row>
    <row r="16" spans="1:17" x14ac:dyDescent="0.25">
      <c r="A16" s="61" t="s">
        <v>83</v>
      </c>
      <c r="B16" s="36">
        <v>65.360948055426661</v>
      </c>
      <c r="C16" s="36">
        <v>62.237923480865817</v>
      </c>
      <c r="D16" s="36">
        <v>71.082624449117048</v>
      </c>
      <c r="E16" s="36">
        <v>61.264744375415482</v>
      </c>
      <c r="F16" s="36">
        <v>62.905848118917987</v>
      </c>
      <c r="G16" s="36">
        <v>95.352706566824367</v>
      </c>
      <c r="H16" s="36">
        <v>60.871159536222734</v>
      </c>
      <c r="I16" s="36">
        <v>58.831929090670513</v>
      </c>
      <c r="J16" s="36">
        <v>52.111620549702536</v>
      </c>
      <c r="K16" s="36">
        <v>44.2300915032421</v>
      </c>
      <c r="L16" s="36">
        <v>63.530290061521434</v>
      </c>
      <c r="M16" s="36">
        <v>70.258467854379546</v>
      </c>
      <c r="N16" s="36">
        <v>74.776143576351259</v>
      </c>
      <c r="O16" s="36">
        <v>84.274545455387027</v>
      </c>
      <c r="P16" s="36">
        <v>74.969313302509235</v>
      </c>
      <c r="Q16" s="36">
        <v>84.238220788323289</v>
      </c>
    </row>
    <row r="17" spans="1:17" x14ac:dyDescent="0.25">
      <c r="A17" s="61" t="s">
        <v>95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</row>
    <row r="18" spans="1:17" x14ac:dyDescent="0.25">
      <c r="A18" s="61" t="s">
        <v>90</v>
      </c>
      <c r="B18" s="36">
        <v>0</v>
      </c>
      <c r="C18" s="36">
        <v>1.6458485781656276E-15</v>
      </c>
      <c r="D18" s="36">
        <v>0</v>
      </c>
      <c r="E18" s="36">
        <v>0</v>
      </c>
      <c r="F18" s="36">
        <v>0</v>
      </c>
      <c r="G18" s="36">
        <v>8.0694747835528028E-15</v>
      </c>
      <c r="H18" s="36">
        <v>0</v>
      </c>
      <c r="I18" s="36">
        <v>1.4263018637198528E-14</v>
      </c>
      <c r="J18" s="36">
        <v>9.33951965051392E-15</v>
      </c>
      <c r="K18" s="36">
        <v>0</v>
      </c>
      <c r="L18" s="36">
        <v>7.9839877010366873E-15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</row>
    <row r="19" spans="1:17" x14ac:dyDescent="0.25">
      <c r="A19" s="61" t="s">
        <v>78</v>
      </c>
      <c r="B19" s="36">
        <v>8.9811086108415914</v>
      </c>
      <c r="C19" s="36">
        <v>6.5699565488682605</v>
      </c>
      <c r="D19" s="36">
        <v>5.2354157685875586</v>
      </c>
      <c r="E19" s="36">
        <v>7.1540666233650994</v>
      </c>
      <c r="F19" s="36">
        <v>7.5052877688129538</v>
      </c>
      <c r="G19" s="36">
        <v>8.7108125018630833</v>
      </c>
      <c r="H19" s="36">
        <v>8.8782249702699367</v>
      </c>
      <c r="I19" s="36">
        <v>18.765999942898684</v>
      </c>
      <c r="J19" s="36">
        <v>18.899894747744018</v>
      </c>
      <c r="K19" s="36">
        <v>11.031063038801445</v>
      </c>
      <c r="L19" s="36">
        <v>9.6418205590808643</v>
      </c>
      <c r="M19" s="36">
        <v>12.862946119132108</v>
      </c>
      <c r="N19" s="36">
        <v>17.58494107841333</v>
      </c>
      <c r="O19" s="36">
        <v>10.606189326841761</v>
      </c>
      <c r="P19" s="36">
        <v>5.2155394260993093</v>
      </c>
      <c r="Q19" s="36">
        <v>4.7395572328757369</v>
      </c>
    </row>
    <row r="20" spans="1:17" x14ac:dyDescent="0.25">
      <c r="A20" s="61" t="s">
        <v>84</v>
      </c>
      <c r="B20" s="36">
        <v>107.57724643259874</v>
      </c>
      <c r="C20" s="36">
        <v>97.439718494572844</v>
      </c>
      <c r="D20" s="36">
        <v>103.88964793853242</v>
      </c>
      <c r="E20" s="36">
        <v>99.585457967088658</v>
      </c>
      <c r="F20" s="36">
        <v>110.58299128738383</v>
      </c>
      <c r="G20" s="36">
        <v>99.904180398789919</v>
      </c>
      <c r="H20" s="36">
        <v>124.28490808441336</v>
      </c>
      <c r="I20" s="36">
        <v>88.501348154124642</v>
      </c>
      <c r="J20" s="36">
        <v>95.580153818729556</v>
      </c>
      <c r="K20" s="36">
        <v>76.758354916638453</v>
      </c>
      <c r="L20" s="36">
        <v>73.176005568421559</v>
      </c>
      <c r="M20" s="36">
        <v>68.224872335037674</v>
      </c>
      <c r="N20" s="36">
        <v>52.113991224351665</v>
      </c>
      <c r="O20" s="36">
        <v>49.764992793486492</v>
      </c>
      <c r="P20" s="36">
        <v>26.532517884795247</v>
      </c>
      <c r="Q20" s="36">
        <v>27.099907909668723</v>
      </c>
    </row>
    <row r="21" spans="1:17" x14ac:dyDescent="0.25">
      <c r="A21" s="61" t="s">
        <v>96</v>
      </c>
      <c r="B21" s="36">
        <v>0.62466271817023189</v>
      </c>
      <c r="C21" s="36">
        <v>0.42641524022208832</v>
      </c>
      <c r="D21" s="36">
        <v>0.55639250924376915</v>
      </c>
      <c r="E21" s="36">
        <v>16.167497216189986</v>
      </c>
      <c r="F21" s="36">
        <v>20.464769561594089</v>
      </c>
      <c r="G21" s="36">
        <v>23.029634755204668</v>
      </c>
      <c r="H21" s="36">
        <v>2.9368705920482459</v>
      </c>
      <c r="I21" s="36">
        <v>2.6210501901768555</v>
      </c>
      <c r="J21" s="36">
        <v>19.995787994153186</v>
      </c>
      <c r="K21" s="36">
        <v>15.035088820859633</v>
      </c>
      <c r="L21" s="36">
        <v>10.062323378483153</v>
      </c>
      <c r="M21" s="36">
        <v>9.1477319325483588</v>
      </c>
      <c r="N21" s="36">
        <v>2.8436984437112272</v>
      </c>
      <c r="O21" s="36">
        <v>2.031119627032377</v>
      </c>
      <c r="P21" s="36">
        <v>2.2945874147276974</v>
      </c>
      <c r="Q21" s="36">
        <v>7.6620185763003565</v>
      </c>
    </row>
    <row r="22" spans="1:17" x14ac:dyDescent="0.25">
      <c r="A22" s="61" t="s">
        <v>79</v>
      </c>
      <c r="B22" s="36">
        <v>103.39548410252003</v>
      </c>
      <c r="C22" s="36">
        <v>89.033886792671424</v>
      </c>
      <c r="D22" s="36">
        <v>119.17571348371308</v>
      </c>
      <c r="E22" s="36">
        <v>127.84276832971676</v>
      </c>
      <c r="F22" s="36">
        <v>142.60666191372931</v>
      </c>
      <c r="G22" s="36">
        <v>96.512608694154395</v>
      </c>
      <c r="H22" s="36">
        <v>164.06919294520816</v>
      </c>
      <c r="I22" s="36">
        <v>163.01758964153339</v>
      </c>
      <c r="J22" s="36">
        <v>141.93890852173382</v>
      </c>
      <c r="K22" s="36">
        <v>103.93572410950819</v>
      </c>
      <c r="L22" s="36">
        <v>128.23519785175171</v>
      </c>
      <c r="M22" s="36">
        <v>142.67746947512728</v>
      </c>
      <c r="N22" s="36">
        <v>162.54315324474834</v>
      </c>
      <c r="O22" s="36">
        <v>159.97069310326796</v>
      </c>
      <c r="P22" s="36">
        <v>200.37754292922546</v>
      </c>
      <c r="Q22" s="36">
        <v>217.59024419257881</v>
      </c>
    </row>
    <row r="23" spans="1:17" x14ac:dyDescent="0.25">
      <c r="A23" s="61" t="s">
        <v>85</v>
      </c>
      <c r="B23" s="36">
        <v>0.30403204217563018</v>
      </c>
      <c r="C23" s="36">
        <v>0.28655820735477472</v>
      </c>
      <c r="D23" s="36">
        <v>0.26741905421379369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61" t="s">
        <v>97</v>
      </c>
      <c r="B24" s="36">
        <v>0.62374970762555493</v>
      </c>
      <c r="C24" s="36">
        <v>0.60387238818594136</v>
      </c>
      <c r="D24" s="36">
        <v>0.62569294049447732</v>
      </c>
      <c r="E24" s="36">
        <v>1.0818623016528615</v>
      </c>
      <c r="F24" s="36">
        <v>1.42534980812617</v>
      </c>
      <c r="G24" s="36">
        <v>15.790053601745045</v>
      </c>
      <c r="H24" s="36">
        <v>1.3862244406404953</v>
      </c>
      <c r="I24" s="36">
        <v>1.1809651946702284</v>
      </c>
      <c r="J24" s="36">
        <v>1.9123308964141061</v>
      </c>
      <c r="K24" s="36">
        <v>1.6690048635874228</v>
      </c>
      <c r="L24" s="36">
        <v>2.0341600353703466</v>
      </c>
      <c r="M24" s="36">
        <v>1.877063552643744</v>
      </c>
      <c r="N24" s="36">
        <v>1.6218731007391027</v>
      </c>
      <c r="O24" s="36">
        <v>1.4284792748528257</v>
      </c>
      <c r="P24" s="36">
        <v>1.6072505172954668</v>
      </c>
      <c r="Q24" s="36">
        <v>1.6277762338109931</v>
      </c>
    </row>
    <row r="25" spans="1:17" x14ac:dyDescent="0.25">
      <c r="A25" s="61" t="s">
        <v>98</v>
      </c>
      <c r="B25" s="36">
        <v>21.590495142469294</v>
      </c>
      <c r="C25" s="36">
        <v>22.923320406449239</v>
      </c>
      <c r="D25" s="36">
        <v>20.232222025330017</v>
      </c>
      <c r="E25" s="36">
        <v>21.995743440193522</v>
      </c>
      <c r="F25" s="36">
        <v>24.789902095639373</v>
      </c>
      <c r="G25" s="36">
        <v>23.489766173939113</v>
      </c>
      <c r="H25" s="36">
        <v>22.690161822970008</v>
      </c>
      <c r="I25" s="36">
        <v>22.823305738575769</v>
      </c>
      <c r="J25" s="36">
        <v>22.622178374390135</v>
      </c>
      <c r="K25" s="36">
        <v>19.689331729968821</v>
      </c>
      <c r="L25" s="36">
        <v>36.092722426327022</v>
      </c>
      <c r="M25" s="36">
        <v>21.182060815347722</v>
      </c>
      <c r="N25" s="36">
        <v>18.425843353770741</v>
      </c>
      <c r="O25" s="36">
        <v>18.270097463884444</v>
      </c>
      <c r="P25" s="36">
        <v>9.1767139027468971</v>
      </c>
      <c r="Q25" s="36">
        <v>11.593911758601498</v>
      </c>
    </row>
    <row r="26" spans="1:17" x14ac:dyDescent="0.25">
      <c r="A26" s="28" t="s">
        <v>108</v>
      </c>
      <c r="B26" s="29">
        <v>413.95483728777282</v>
      </c>
      <c r="C26" s="29">
        <v>378.93255082370126</v>
      </c>
      <c r="D26" s="29">
        <v>437.44068505441953</v>
      </c>
      <c r="E26" s="29">
        <v>440.3295462536384</v>
      </c>
      <c r="F26" s="29">
        <v>489.17283695239848</v>
      </c>
      <c r="G26" s="29">
        <v>468.64642479308623</v>
      </c>
      <c r="H26" s="29">
        <v>498.69521213928783</v>
      </c>
      <c r="I26" s="29">
        <v>461.51954159655548</v>
      </c>
      <c r="J26" s="29">
        <v>468.46473102747774</v>
      </c>
      <c r="K26" s="29">
        <v>374.36094368954633</v>
      </c>
      <c r="L26" s="29">
        <v>437.7144790622861</v>
      </c>
      <c r="M26" s="29">
        <v>445.58881514716342</v>
      </c>
      <c r="N26" s="29">
        <v>458.85528980605864</v>
      </c>
      <c r="O26" s="29">
        <v>456.66246884921986</v>
      </c>
      <c r="P26" s="29">
        <v>445.28301787447333</v>
      </c>
      <c r="Q26" s="29">
        <v>494.97505014056958</v>
      </c>
    </row>
    <row r="27" spans="1:17" x14ac:dyDescent="0.25">
      <c r="A27" s="30" t="s">
        <v>90</v>
      </c>
      <c r="B27" s="62">
        <v>0</v>
      </c>
      <c r="C27" s="62">
        <v>0</v>
      </c>
      <c r="D27" s="62">
        <v>0.64846645642084266</v>
      </c>
      <c r="E27" s="62">
        <v>0.19900066062972896</v>
      </c>
      <c r="F27" s="62">
        <v>0</v>
      </c>
      <c r="G27" s="62">
        <v>0</v>
      </c>
      <c r="H27" s="62">
        <v>0.75744623413129841</v>
      </c>
      <c r="I27" s="62">
        <v>0.75672100772831197</v>
      </c>
      <c r="J27" s="62">
        <v>2.2320970506015358</v>
      </c>
      <c r="K27" s="62">
        <v>1.863935434004464</v>
      </c>
      <c r="L27" s="62">
        <v>0.74703568684215049</v>
      </c>
      <c r="M27" s="62">
        <v>0.75632188596861727</v>
      </c>
      <c r="N27" s="62">
        <v>2.5274490119924131</v>
      </c>
      <c r="O27" s="62">
        <v>2.8284158406536948</v>
      </c>
      <c r="P27" s="62">
        <v>2.8902847555025177</v>
      </c>
      <c r="Q27" s="62">
        <v>4.4758201675420288</v>
      </c>
    </row>
    <row r="28" spans="1:17" x14ac:dyDescent="0.25">
      <c r="A28" s="30" t="s">
        <v>78</v>
      </c>
      <c r="B28" s="62">
        <v>2.8946376546375032</v>
      </c>
      <c r="C28" s="62">
        <v>2.9717872214646008</v>
      </c>
      <c r="D28" s="62">
        <v>3.0041338217723399</v>
      </c>
      <c r="E28" s="62">
        <v>3.2897941284265868</v>
      </c>
      <c r="F28" s="62">
        <v>4.5610610318286788</v>
      </c>
      <c r="G28" s="62">
        <v>4.512439986964659</v>
      </c>
      <c r="H28" s="62">
        <v>4.5943997329926987</v>
      </c>
      <c r="I28" s="62">
        <v>4.6108350631198958</v>
      </c>
      <c r="J28" s="62">
        <v>4.7652147081893714</v>
      </c>
      <c r="K28" s="62">
        <v>4.3229475537009145</v>
      </c>
      <c r="L28" s="62">
        <v>4.8416831742089919</v>
      </c>
      <c r="M28" s="62">
        <v>4.5551862505486618</v>
      </c>
      <c r="N28" s="62">
        <v>5.0408909938714457</v>
      </c>
      <c r="O28" s="62">
        <v>4.6948426668871699</v>
      </c>
      <c r="P28" s="62">
        <v>4.5769234639885275</v>
      </c>
      <c r="Q28" s="62">
        <v>5.7681096851773894</v>
      </c>
    </row>
    <row r="29" spans="1:17" x14ac:dyDescent="0.25">
      <c r="A29" s="30" t="s">
        <v>84</v>
      </c>
      <c r="B29" s="62">
        <v>82.606688647263212</v>
      </c>
      <c r="C29" s="62">
        <v>70.220816403353012</v>
      </c>
      <c r="D29" s="62">
        <v>71.2106591004232</v>
      </c>
      <c r="E29" s="62">
        <v>80.7388223268687</v>
      </c>
      <c r="F29" s="62">
        <v>70.768790582120005</v>
      </c>
      <c r="G29" s="62">
        <v>79.347038645094358</v>
      </c>
      <c r="H29" s="62">
        <v>72.107564899214211</v>
      </c>
      <c r="I29" s="62">
        <v>30.646092563938566</v>
      </c>
      <c r="J29" s="62">
        <v>29.637612671082479</v>
      </c>
      <c r="K29" s="62">
        <v>18.04539152935423</v>
      </c>
      <c r="L29" s="62">
        <v>30.155935226030834</v>
      </c>
      <c r="M29" s="62">
        <v>13.174976184970529</v>
      </c>
      <c r="N29" s="62">
        <v>0</v>
      </c>
      <c r="O29" s="62">
        <v>0.60292148306848004</v>
      </c>
      <c r="P29" s="62">
        <v>3.0897955148017915</v>
      </c>
      <c r="Q29" s="62">
        <v>7.471595739190498E-2</v>
      </c>
    </row>
    <row r="30" spans="1:17" x14ac:dyDescent="0.25">
      <c r="A30" s="30" t="s">
        <v>79</v>
      </c>
      <c r="B30" s="62">
        <v>135.23269997849241</v>
      </c>
      <c r="C30" s="62">
        <v>119.59405235536562</v>
      </c>
      <c r="D30" s="62">
        <v>131.01605543156683</v>
      </c>
      <c r="E30" s="62">
        <v>139.51791652665369</v>
      </c>
      <c r="F30" s="62">
        <v>168.50455964909455</v>
      </c>
      <c r="G30" s="62">
        <v>176.39974998185724</v>
      </c>
      <c r="H30" s="62">
        <v>217.47513617103161</v>
      </c>
      <c r="I30" s="62">
        <v>200.09736892910445</v>
      </c>
      <c r="J30" s="62">
        <v>205.19639452359959</v>
      </c>
      <c r="K30" s="62">
        <v>141.0717305333639</v>
      </c>
      <c r="L30" s="62">
        <v>177.32957739142293</v>
      </c>
      <c r="M30" s="62">
        <v>200.31458813035152</v>
      </c>
      <c r="N30" s="62">
        <v>223.83847835433207</v>
      </c>
      <c r="O30" s="62">
        <v>221.23159412103593</v>
      </c>
      <c r="P30" s="62">
        <v>216.66897159580083</v>
      </c>
      <c r="Q30" s="62">
        <v>244.27373670203662</v>
      </c>
    </row>
    <row r="31" spans="1:17" x14ac:dyDescent="0.25">
      <c r="A31" s="63" t="s">
        <v>81</v>
      </c>
      <c r="B31" s="64">
        <v>193.22081100737969</v>
      </c>
      <c r="C31" s="64">
        <v>186.14589484351814</v>
      </c>
      <c r="D31" s="64">
        <v>231.5613702442364</v>
      </c>
      <c r="E31" s="64">
        <v>216.58401261105968</v>
      </c>
      <c r="F31" s="64">
        <v>245.33842568935532</v>
      </c>
      <c r="G31" s="64">
        <v>208.38719617916999</v>
      </c>
      <c r="H31" s="64">
        <v>203.76066510191805</v>
      </c>
      <c r="I31" s="64">
        <v>225.40852403266422</v>
      </c>
      <c r="J31" s="64">
        <v>226.6334120740047</v>
      </c>
      <c r="K31" s="64">
        <v>209.05693863912285</v>
      </c>
      <c r="L31" s="64">
        <v>224.64024758378113</v>
      </c>
      <c r="M31" s="64">
        <v>226.78774269532408</v>
      </c>
      <c r="N31" s="64">
        <v>227.44847144586276</v>
      </c>
      <c r="O31" s="64">
        <v>227.30469473757458</v>
      </c>
      <c r="P31" s="64">
        <v>218.05704254437961</v>
      </c>
      <c r="Q31" s="64">
        <v>240.38266762842153</v>
      </c>
    </row>
    <row r="32" spans="1:17" x14ac:dyDescent="0.2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</row>
    <row r="33" spans="1:17" ht="12.75" x14ac:dyDescent="0.25">
      <c r="A33" s="18" t="s">
        <v>109</v>
      </c>
      <c r="B33" s="19">
        <v>2131.6610730868615</v>
      </c>
      <c r="C33" s="19">
        <v>2204.2654038376504</v>
      </c>
      <c r="D33" s="19">
        <v>2156.0276401453652</v>
      </c>
      <c r="E33" s="19">
        <v>2195.9475311571073</v>
      </c>
      <c r="F33" s="19">
        <v>2259.4547026358928</v>
      </c>
      <c r="G33" s="19">
        <v>2245.7895911595433</v>
      </c>
      <c r="H33" s="19">
        <v>2043.7166518879317</v>
      </c>
      <c r="I33" s="19">
        <v>2105.9691012612566</v>
      </c>
      <c r="J33" s="19">
        <v>2037.9312228958111</v>
      </c>
      <c r="K33" s="19">
        <v>1536.7566955087782</v>
      </c>
      <c r="L33" s="19">
        <v>1628.6453850014004</v>
      </c>
      <c r="M33" s="19">
        <v>1777.5836179806277</v>
      </c>
      <c r="N33" s="19">
        <v>1439.9621890266205</v>
      </c>
      <c r="O33" s="19">
        <v>1366.6813518542608</v>
      </c>
      <c r="P33" s="19">
        <v>1362.0729027677583</v>
      </c>
      <c r="Q33" s="19">
        <v>1468.879357148827</v>
      </c>
    </row>
    <row r="34" spans="1:17" x14ac:dyDescent="0.25">
      <c r="A34" s="20" t="s">
        <v>73</v>
      </c>
      <c r="B34" s="21">
        <v>4.3341374208187284</v>
      </c>
      <c r="C34" s="21">
        <v>4.7985653360952032</v>
      </c>
      <c r="D34" s="21">
        <v>4.8682038564478214</v>
      </c>
      <c r="E34" s="21">
        <v>5.7039099904677935</v>
      </c>
      <c r="F34" s="21">
        <v>5.6012183445558801</v>
      </c>
      <c r="G34" s="21">
        <v>5.9983902760343453</v>
      </c>
      <c r="H34" s="21">
        <v>5.3496019377239534</v>
      </c>
      <c r="I34" s="21">
        <v>4.8830235662924064</v>
      </c>
      <c r="J34" s="21">
        <v>6.1658059609488731</v>
      </c>
      <c r="K34" s="21">
        <v>6.3931266553662978</v>
      </c>
      <c r="L34" s="21">
        <v>6.6505678464522378</v>
      </c>
      <c r="M34" s="21">
        <v>8.0214069757218152</v>
      </c>
      <c r="N34" s="21">
        <v>6.9777955718733597</v>
      </c>
      <c r="O34" s="21">
        <v>7.9336883765368382</v>
      </c>
      <c r="P34" s="21">
        <v>8.115356266196585</v>
      </c>
      <c r="Q34" s="21">
        <v>9.0014374157706634</v>
      </c>
    </row>
    <row r="35" spans="1:17" x14ac:dyDescent="0.25">
      <c r="A35" s="22" t="s">
        <v>74</v>
      </c>
      <c r="B35" s="23">
        <v>0.85336769906927679</v>
      </c>
      <c r="C35" s="23">
        <v>0.96388781332481721</v>
      </c>
      <c r="D35" s="23">
        <v>0.98831027393700921</v>
      </c>
      <c r="E35" s="23">
        <v>1.2014766819978939</v>
      </c>
      <c r="F35" s="23">
        <v>1.1660643374124553</v>
      </c>
      <c r="G35" s="23">
        <v>1.2723991775041479</v>
      </c>
      <c r="H35" s="23">
        <v>1.13016621282311</v>
      </c>
      <c r="I35" s="23">
        <v>0.99848851889547729</v>
      </c>
      <c r="J35" s="23">
        <v>1.3404416571842548</v>
      </c>
      <c r="K35" s="23">
        <v>1.4645028339850645</v>
      </c>
      <c r="L35" s="23">
        <v>1.5205502335250873</v>
      </c>
      <c r="M35" s="23">
        <v>1.8579735840480767</v>
      </c>
      <c r="N35" s="23">
        <v>1.6300018508388558</v>
      </c>
      <c r="O35" s="23">
        <v>1.8884620010971043</v>
      </c>
      <c r="P35" s="23">
        <v>1.9358456199636505</v>
      </c>
      <c r="Q35" s="23">
        <v>2.152445722277494</v>
      </c>
    </row>
    <row r="36" spans="1:17" x14ac:dyDescent="0.25">
      <c r="A36" s="22" t="s">
        <v>75</v>
      </c>
      <c r="B36" s="23">
        <v>42.001933268865088</v>
      </c>
      <c r="C36" s="23">
        <v>44.031365726792011</v>
      </c>
      <c r="D36" s="23">
        <v>43.318664413921013</v>
      </c>
      <c r="E36" s="23">
        <v>45.118887205394785</v>
      </c>
      <c r="F36" s="23">
        <v>46.091883169504925</v>
      </c>
      <c r="G36" s="23">
        <v>46.29623939028437</v>
      </c>
      <c r="H36" s="23">
        <v>41.885991969556287</v>
      </c>
      <c r="I36" s="23">
        <v>42.52173862012129</v>
      </c>
      <c r="J36" s="23">
        <v>43.374295660001692</v>
      </c>
      <c r="K36" s="23">
        <v>35.30390093917773</v>
      </c>
      <c r="L36" s="23">
        <v>37.104562536626865</v>
      </c>
      <c r="M36" s="23">
        <v>41.643333133730955</v>
      </c>
      <c r="N36" s="23">
        <v>34.443274841569213</v>
      </c>
      <c r="O36" s="23">
        <v>34.606196216515507</v>
      </c>
      <c r="P36" s="23">
        <v>34.862161685531454</v>
      </c>
      <c r="Q36" s="23">
        <v>37.990652301569327</v>
      </c>
    </row>
    <row r="37" spans="1:17" x14ac:dyDescent="0.25">
      <c r="A37" s="22" t="s">
        <v>76</v>
      </c>
      <c r="B37" s="23">
        <v>3.0019848365269479</v>
      </c>
      <c r="C37" s="23">
        <v>3.41436457885015</v>
      </c>
      <c r="D37" s="23">
        <v>3.5135237535780002</v>
      </c>
      <c r="E37" s="23">
        <v>4.3235282921048919</v>
      </c>
      <c r="F37" s="23">
        <v>4.1801663223836885</v>
      </c>
      <c r="G37" s="23">
        <v>4.5890233355787107</v>
      </c>
      <c r="H37" s="23">
        <v>4.0707559003314691</v>
      </c>
      <c r="I37" s="23">
        <v>3.5583072463324066</v>
      </c>
      <c r="J37" s="23">
        <v>4.8717640148035617</v>
      </c>
      <c r="K37" s="23">
        <v>5.4062563702306115</v>
      </c>
      <c r="L37" s="23">
        <v>5.6100471269570171</v>
      </c>
      <c r="M37" s="23">
        <v>6.8805266534469105</v>
      </c>
      <c r="N37" s="23">
        <v>6.0507531479704744</v>
      </c>
      <c r="O37" s="23">
        <v>7.0468404020919664</v>
      </c>
      <c r="P37" s="23">
        <v>7.2278894746451225</v>
      </c>
      <c r="Q37" s="23">
        <v>8.0419536850486484</v>
      </c>
    </row>
    <row r="38" spans="1:17" x14ac:dyDescent="0.25">
      <c r="A38" s="24" t="s">
        <v>77</v>
      </c>
      <c r="B38" s="25">
        <v>2.063917503738689</v>
      </c>
      <c r="C38" s="25">
        <v>2.1648800083563864</v>
      </c>
      <c r="D38" s="25">
        <v>2.1178052580631004</v>
      </c>
      <c r="E38" s="25">
        <v>2.1536862177955451</v>
      </c>
      <c r="F38" s="25">
        <v>2.2219709616148027</v>
      </c>
      <c r="G38" s="25">
        <v>2.2014144437096035</v>
      </c>
      <c r="H38" s="25">
        <v>1.9965248946167349</v>
      </c>
      <c r="I38" s="25">
        <v>2.074099355869818</v>
      </c>
      <c r="J38" s="25">
        <v>2.019392736555655</v>
      </c>
      <c r="K38" s="25">
        <v>1.5311334497952425</v>
      </c>
      <c r="L38" s="25">
        <v>1.6206278985868865</v>
      </c>
      <c r="M38" s="25">
        <v>1.7742135113077588</v>
      </c>
      <c r="N38" s="25">
        <v>1.4282713312752346</v>
      </c>
      <c r="O38" s="25">
        <v>1.3572798729487259</v>
      </c>
      <c r="P38" s="25">
        <v>1.3718004705103208</v>
      </c>
      <c r="Q38" s="25">
        <v>1.4762281502002199</v>
      </c>
    </row>
    <row r="39" spans="1:17" x14ac:dyDescent="0.25">
      <c r="A39" s="26" t="s">
        <v>78</v>
      </c>
      <c r="B39" s="27">
        <v>0.33080776657099797</v>
      </c>
      <c r="C39" s="27">
        <v>0.3035642304404001</v>
      </c>
      <c r="D39" s="27">
        <v>0.2962854488841124</v>
      </c>
      <c r="E39" s="27">
        <v>0.29944516025765261</v>
      </c>
      <c r="F39" s="27">
        <v>0.30062584939955883</v>
      </c>
      <c r="G39" s="27">
        <v>0.2956331860818831</v>
      </c>
      <c r="H39" s="27">
        <v>0.27293190821054036</v>
      </c>
      <c r="I39" s="27">
        <v>0.27639203205746476</v>
      </c>
      <c r="J39" s="27">
        <v>0.26180983397546603</v>
      </c>
      <c r="K39" s="27">
        <v>0.19010961704149568</v>
      </c>
      <c r="L39" s="27">
        <v>0.18697522375726372</v>
      </c>
      <c r="M39" s="27">
        <v>0.19883217285356417</v>
      </c>
      <c r="N39" s="27">
        <v>0.18843095157293466</v>
      </c>
      <c r="O39" s="27">
        <v>0.18053258984549486</v>
      </c>
      <c r="P39" s="27">
        <v>0.15404789548683828</v>
      </c>
      <c r="Q39" s="27">
        <v>0.16761370695434313</v>
      </c>
    </row>
    <row r="40" spans="1:17" x14ac:dyDescent="0.25">
      <c r="A40" s="26" t="s">
        <v>79</v>
      </c>
      <c r="B40" s="27">
        <v>0.5898810799948605</v>
      </c>
      <c r="C40" s="27">
        <v>0.58375638349438808</v>
      </c>
      <c r="D40" s="27">
        <v>0.57099642293980979</v>
      </c>
      <c r="E40" s="27">
        <v>0.58048852382595395</v>
      </c>
      <c r="F40" s="27">
        <v>0.59807998004509066</v>
      </c>
      <c r="G40" s="27">
        <v>0.59098649353368904</v>
      </c>
      <c r="H40" s="27">
        <v>0.5376722615892372</v>
      </c>
      <c r="I40" s="27">
        <v>0.54602711230680379</v>
      </c>
      <c r="J40" s="27">
        <v>0.53121283838311728</v>
      </c>
      <c r="K40" s="27">
        <v>0.39500214388516952</v>
      </c>
      <c r="L40" s="27">
        <v>0.42182060277223654</v>
      </c>
      <c r="M40" s="27">
        <v>0.46178327844994538</v>
      </c>
      <c r="N40" s="27">
        <v>0.37568876537169743</v>
      </c>
      <c r="O40" s="27">
        <v>0.35613999106198868</v>
      </c>
      <c r="P40" s="27">
        <v>0.3378620272641446</v>
      </c>
      <c r="Q40" s="27">
        <v>0.38605314697329773</v>
      </c>
    </row>
    <row r="41" spans="1:17" x14ac:dyDescent="0.25">
      <c r="A41" s="26" t="s">
        <v>80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5.2513629158865809E-3</v>
      </c>
      <c r="H41" s="27">
        <v>0</v>
      </c>
      <c r="I41" s="27">
        <v>4.6252011110851969E-2</v>
      </c>
      <c r="J41" s="27">
        <v>4.3854640080001374E-2</v>
      </c>
      <c r="K41" s="27">
        <v>6.0405334504234333E-2</v>
      </c>
      <c r="L41" s="27">
        <v>4.3911941655275899E-2</v>
      </c>
      <c r="M41" s="27">
        <v>4.5882416837391249E-2</v>
      </c>
      <c r="N41" s="27">
        <v>3.236573234102727E-2</v>
      </c>
      <c r="O41" s="27">
        <v>3.4738478249910318E-2</v>
      </c>
      <c r="P41" s="27">
        <v>3.2937351278691053E-2</v>
      </c>
      <c r="Q41" s="27">
        <v>3.1865733711408946E-2</v>
      </c>
    </row>
    <row r="42" spans="1:17" x14ac:dyDescent="0.25">
      <c r="A42" s="26" t="s">
        <v>81</v>
      </c>
      <c r="B42" s="27">
        <v>1.1432286571728305</v>
      </c>
      <c r="C42" s="27">
        <v>1.2775593944215982</v>
      </c>
      <c r="D42" s="27">
        <v>1.2505233862391776</v>
      </c>
      <c r="E42" s="27">
        <v>1.2737525337119384</v>
      </c>
      <c r="F42" s="27">
        <v>1.3232651321701527</v>
      </c>
      <c r="G42" s="27">
        <v>1.3095434011781446</v>
      </c>
      <c r="H42" s="27">
        <v>1.1859207248169574</v>
      </c>
      <c r="I42" s="27">
        <v>1.2054282003946974</v>
      </c>
      <c r="J42" s="27">
        <v>1.1825154241170703</v>
      </c>
      <c r="K42" s="27">
        <v>0.88561635436434272</v>
      </c>
      <c r="L42" s="27">
        <v>0.96792013040211067</v>
      </c>
      <c r="M42" s="27">
        <v>1.067715643166858</v>
      </c>
      <c r="N42" s="27">
        <v>0.83178588198957515</v>
      </c>
      <c r="O42" s="27">
        <v>0.785868813791332</v>
      </c>
      <c r="P42" s="27">
        <v>0.84695319648064704</v>
      </c>
      <c r="Q42" s="27">
        <v>0.89069556256117033</v>
      </c>
    </row>
    <row r="43" spans="1:17" x14ac:dyDescent="0.25">
      <c r="A43" s="28" t="s">
        <v>110</v>
      </c>
      <c r="B43" s="29">
        <v>1736.0292899766182</v>
      </c>
      <c r="C43" s="29">
        <v>1788.0907792034659</v>
      </c>
      <c r="D43" s="29">
        <v>1753.5758668251985</v>
      </c>
      <c r="E43" s="29">
        <v>1779.9116529503356</v>
      </c>
      <c r="F43" s="29">
        <v>1828.1087640078783</v>
      </c>
      <c r="G43" s="29">
        <v>1812.0783997096471</v>
      </c>
      <c r="H43" s="29">
        <v>1633.2798159870367</v>
      </c>
      <c r="I43" s="29">
        <v>1678.9292787913867</v>
      </c>
      <c r="J43" s="29">
        <v>1625.7853047818089</v>
      </c>
      <c r="K43" s="29">
        <v>1233.7353323258767</v>
      </c>
      <c r="L43" s="29">
        <v>1305.8830739581285</v>
      </c>
      <c r="M43" s="29">
        <v>1424.7738912572711</v>
      </c>
      <c r="N43" s="29">
        <v>1139.2312702695838</v>
      </c>
      <c r="O43" s="29">
        <v>1080.4250746058203</v>
      </c>
      <c r="P43" s="29">
        <v>1075.2704282364812</v>
      </c>
      <c r="Q43" s="29">
        <v>1157.9079028234148</v>
      </c>
    </row>
    <row r="44" spans="1:17" x14ac:dyDescent="0.25">
      <c r="A44" s="28" t="s">
        <v>111</v>
      </c>
      <c r="B44" s="60">
        <v>194.45699381775</v>
      </c>
      <c r="C44" s="60">
        <v>206.00548709899803</v>
      </c>
      <c r="D44" s="60">
        <v>195.65398644206135</v>
      </c>
      <c r="E44" s="60">
        <v>201.62070045429363</v>
      </c>
      <c r="F44" s="60">
        <v>208.80811804890081</v>
      </c>
      <c r="G44" s="60">
        <v>211.63579714775923</v>
      </c>
      <c r="H44" s="60">
        <v>200.10994886907568</v>
      </c>
      <c r="I44" s="60">
        <v>210.9116114643611</v>
      </c>
      <c r="J44" s="60">
        <v>202.07885949365186</v>
      </c>
      <c r="K44" s="60">
        <v>140.26457247885739</v>
      </c>
      <c r="L44" s="60">
        <v>150.19093888759949</v>
      </c>
      <c r="M44" s="60">
        <v>162.68472062326251</v>
      </c>
      <c r="N44" s="60">
        <v>138.37890700895181</v>
      </c>
      <c r="O44" s="60">
        <v>131.11298297601243</v>
      </c>
      <c r="P44" s="60">
        <v>133.8949731051917</v>
      </c>
      <c r="Q44" s="60">
        <v>148.11055013605366</v>
      </c>
    </row>
    <row r="45" spans="1:17" x14ac:dyDescent="0.25">
      <c r="A45" s="32" t="s">
        <v>112</v>
      </c>
      <c r="B45" s="33">
        <v>103.41216545463038</v>
      </c>
      <c r="C45" s="33">
        <v>110.2331748350398</v>
      </c>
      <c r="D45" s="33">
        <v>106.52751108742815</v>
      </c>
      <c r="E45" s="33">
        <v>103.99354763447477</v>
      </c>
      <c r="F45" s="33">
        <v>104.30421432856322</v>
      </c>
      <c r="G45" s="33">
        <v>91.409172144558113</v>
      </c>
      <c r="H45" s="33">
        <v>74.802235707614116</v>
      </c>
      <c r="I45" s="33">
        <v>76.940980307088793</v>
      </c>
      <c r="J45" s="33">
        <v>72.907487468376019</v>
      </c>
      <c r="K45" s="33">
        <v>79.279710912081612</v>
      </c>
      <c r="L45" s="33">
        <v>67.385683067678585</v>
      </c>
      <c r="M45" s="33">
        <v>77.15856389768291</v>
      </c>
      <c r="N45" s="33">
        <v>66.306675944197735</v>
      </c>
      <c r="O45" s="33">
        <v>64.296686609516868</v>
      </c>
      <c r="P45" s="33">
        <v>58.913239471272519</v>
      </c>
      <c r="Q45" s="33">
        <v>49.588315318880156</v>
      </c>
    </row>
    <row r="46" spans="1:17" x14ac:dyDescent="0.25">
      <c r="A46" s="34" t="s">
        <v>90</v>
      </c>
      <c r="B46" s="66">
        <v>12.900245423717339</v>
      </c>
      <c r="C46" s="66">
        <v>4.0962735667601988</v>
      </c>
      <c r="D46" s="66">
        <v>3.57556448183397</v>
      </c>
      <c r="E46" s="66">
        <v>3.7148662651626543</v>
      </c>
      <c r="F46" s="66">
        <v>3.7500797167941489</v>
      </c>
      <c r="G46" s="66">
        <v>3.6247534404176562</v>
      </c>
      <c r="H46" s="66">
        <v>3.6869444368705935</v>
      </c>
      <c r="I46" s="66">
        <v>4.0029578266161474</v>
      </c>
      <c r="J46" s="66">
        <v>4.5502159829603483</v>
      </c>
      <c r="K46" s="66">
        <v>3.8311286313458153</v>
      </c>
      <c r="L46" s="66">
        <v>3.5607896110634227</v>
      </c>
      <c r="M46" s="66">
        <v>3.4588896303799128</v>
      </c>
      <c r="N46" s="66">
        <v>2.6529000164494403</v>
      </c>
      <c r="O46" s="66">
        <v>2.344073461679363</v>
      </c>
      <c r="P46" s="66">
        <v>2.143334862448627</v>
      </c>
      <c r="Q46" s="66">
        <v>2.1806784854515477</v>
      </c>
    </row>
    <row r="47" spans="1:17" x14ac:dyDescent="0.25">
      <c r="A47" s="34" t="s">
        <v>78</v>
      </c>
      <c r="B47" s="66">
        <v>5.9744686701228371</v>
      </c>
      <c r="C47" s="66">
        <v>6.8367403270410803</v>
      </c>
      <c r="D47" s="66">
        <v>5.3190976980993021</v>
      </c>
      <c r="E47" s="66">
        <v>6.0090269084097949</v>
      </c>
      <c r="F47" s="66">
        <v>4.7071162014689065</v>
      </c>
      <c r="G47" s="66">
        <v>4.0708467727742059</v>
      </c>
      <c r="H47" s="66">
        <v>2.6215058576283541</v>
      </c>
      <c r="I47" s="66">
        <v>3.201133801462011</v>
      </c>
      <c r="J47" s="66">
        <v>2.1265192655062592</v>
      </c>
      <c r="K47" s="66">
        <v>3.2977048584904205</v>
      </c>
      <c r="L47" s="66">
        <v>2.6673447876581569</v>
      </c>
      <c r="M47" s="66">
        <v>2.2813995435364478</v>
      </c>
      <c r="N47" s="66">
        <v>0.62713963391685956</v>
      </c>
      <c r="O47" s="66">
        <v>0.75698721209843844</v>
      </c>
      <c r="P47" s="66">
        <v>0.32594654144853952</v>
      </c>
      <c r="Q47" s="66">
        <v>0.15581591091050701</v>
      </c>
    </row>
    <row r="48" spans="1:17" x14ac:dyDescent="0.25">
      <c r="A48" s="34" t="s">
        <v>84</v>
      </c>
      <c r="B48" s="66">
        <v>3.4937683981661447</v>
      </c>
      <c r="C48" s="66">
        <v>3.7629568769997594</v>
      </c>
      <c r="D48" s="66">
        <v>3.883144066766639</v>
      </c>
      <c r="E48" s="66">
        <v>2.7631372554723423</v>
      </c>
      <c r="F48" s="66">
        <v>4.2975886616556815</v>
      </c>
      <c r="G48" s="66">
        <v>0.29802185777162643</v>
      </c>
      <c r="H48" s="66">
        <v>3.3173595593344234</v>
      </c>
      <c r="I48" s="66">
        <v>1.964343583706964</v>
      </c>
      <c r="J48" s="66">
        <v>1.3916984183540684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</row>
    <row r="49" spans="1:17" x14ac:dyDescent="0.25">
      <c r="A49" s="34" t="s">
        <v>79</v>
      </c>
      <c r="B49" s="66">
        <v>81.043682962624047</v>
      </c>
      <c r="C49" s="66">
        <v>95.537204064238779</v>
      </c>
      <c r="D49" s="66">
        <v>93.749704840728242</v>
      </c>
      <c r="E49" s="66">
        <v>91.506517205429958</v>
      </c>
      <c r="F49" s="66">
        <v>91.549429748644457</v>
      </c>
      <c r="G49" s="66">
        <v>83.41555007359463</v>
      </c>
      <c r="H49" s="66">
        <v>65.176425853780756</v>
      </c>
      <c r="I49" s="66">
        <v>67.772545095303684</v>
      </c>
      <c r="J49" s="66">
        <v>64.839053801555337</v>
      </c>
      <c r="K49" s="66">
        <v>72.150877422245372</v>
      </c>
      <c r="L49" s="66">
        <v>61.157548668957006</v>
      </c>
      <c r="M49" s="66">
        <v>71.418274723766558</v>
      </c>
      <c r="N49" s="66">
        <v>63.026636293831437</v>
      </c>
      <c r="O49" s="66">
        <v>61.195625935739052</v>
      </c>
      <c r="P49" s="66">
        <v>56.443958067375348</v>
      </c>
      <c r="Q49" s="66">
        <v>47.2518209225181</v>
      </c>
    </row>
    <row r="50" spans="1:17" x14ac:dyDescent="0.25">
      <c r="A50" s="32" t="s">
        <v>113</v>
      </c>
      <c r="B50" s="33">
        <v>91.044828363119635</v>
      </c>
      <c r="C50" s="33">
        <v>95.772312263958199</v>
      </c>
      <c r="D50" s="33">
        <v>89.126475354633214</v>
      </c>
      <c r="E50" s="33">
        <v>97.627152819818932</v>
      </c>
      <c r="F50" s="33">
        <v>104.50390372033762</v>
      </c>
      <c r="G50" s="33">
        <v>120.22662500320109</v>
      </c>
      <c r="H50" s="33">
        <v>125.30771316146158</v>
      </c>
      <c r="I50" s="33">
        <v>133.97063115727229</v>
      </c>
      <c r="J50" s="33">
        <v>129.17137202527587</v>
      </c>
      <c r="K50" s="33">
        <v>60.98486156677577</v>
      </c>
      <c r="L50" s="33">
        <v>82.805255819920916</v>
      </c>
      <c r="M50" s="33">
        <v>85.526156725579597</v>
      </c>
      <c r="N50" s="33">
        <v>72.072231064754092</v>
      </c>
      <c r="O50" s="33">
        <v>66.816296366495578</v>
      </c>
      <c r="P50" s="33">
        <v>74.981733633919177</v>
      </c>
      <c r="Q50" s="33">
        <v>98.522234817173512</v>
      </c>
    </row>
    <row r="51" spans="1:17" x14ac:dyDescent="0.25">
      <c r="A51" s="28" t="s">
        <v>114</v>
      </c>
      <c r="B51" s="60">
        <v>148.91944856347439</v>
      </c>
      <c r="C51" s="60">
        <v>154.79607407176792</v>
      </c>
      <c r="D51" s="60">
        <v>151.99127932215862</v>
      </c>
      <c r="E51" s="60">
        <v>155.9136893647171</v>
      </c>
      <c r="F51" s="60">
        <v>163.27651744364138</v>
      </c>
      <c r="G51" s="60">
        <v>161.71792767902645</v>
      </c>
      <c r="H51" s="60">
        <v>155.89384611676758</v>
      </c>
      <c r="I51" s="60">
        <v>162.09255369799766</v>
      </c>
      <c r="J51" s="60">
        <v>152.29535859085556</v>
      </c>
      <c r="K51" s="60">
        <v>112.65787045548892</v>
      </c>
      <c r="L51" s="60">
        <v>120.06501651352461</v>
      </c>
      <c r="M51" s="60">
        <v>129.94755224183868</v>
      </c>
      <c r="N51" s="60">
        <v>111.82191500455822</v>
      </c>
      <c r="O51" s="60">
        <v>102.31082740323829</v>
      </c>
      <c r="P51" s="60">
        <v>99.394447909238067</v>
      </c>
      <c r="Q51" s="60">
        <v>104.19818691449225</v>
      </c>
    </row>
    <row r="52" spans="1:17" x14ac:dyDescent="0.25">
      <c r="A52" s="32" t="s">
        <v>115</v>
      </c>
      <c r="B52" s="33">
        <v>58.208022027822174</v>
      </c>
      <c r="C52" s="33">
        <v>62.239864321881967</v>
      </c>
      <c r="D52" s="33">
        <v>50.27955016493469</v>
      </c>
      <c r="E52" s="33">
        <v>49.17096421717568</v>
      </c>
      <c r="F52" s="33">
        <v>46.26758217154287</v>
      </c>
      <c r="G52" s="33">
        <v>42.497248381077789</v>
      </c>
      <c r="H52" s="33">
        <v>44.428010459809812</v>
      </c>
      <c r="I52" s="33">
        <v>66.190339273373397</v>
      </c>
      <c r="J52" s="33">
        <v>63.707905478504088</v>
      </c>
      <c r="K52" s="33">
        <v>47.148857298427217</v>
      </c>
      <c r="L52" s="33">
        <v>31.859051213044172</v>
      </c>
      <c r="M52" s="33">
        <v>34.897239332605253</v>
      </c>
      <c r="N52" s="33">
        <v>36.039166619250175</v>
      </c>
      <c r="O52" s="33">
        <v>41.291838717254898</v>
      </c>
      <c r="P52" s="33">
        <v>43.428517515792151</v>
      </c>
      <c r="Q52" s="33">
        <v>46.27944536544927</v>
      </c>
    </row>
    <row r="53" spans="1:17" x14ac:dyDescent="0.25">
      <c r="A53" s="34" t="s">
        <v>90</v>
      </c>
      <c r="B53" s="31">
        <v>3.7679493667669539</v>
      </c>
      <c r="C53" s="31">
        <v>1.4153997672453014</v>
      </c>
      <c r="D53" s="31">
        <v>1.2157314633037495</v>
      </c>
      <c r="E53" s="31">
        <v>1.378251838173046</v>
      </c>
      <c r="F53" s="31">
        <v>1.3500980974291314</v>
      </c>
      <c r="G53" s="31">
        <v>1.2773373888489312</v>
      </c>
      <c r="H53" s="31">
        <v>1.2986093286368381</v>
      </c>
      <c r="I53" s="31">
        <v>1.4950145496752967</v>
      </c>
      <c r="J53" s="31">
        <v>1.5856297099294685</v>
      </c>
      <c r="K53" s="31">
        <v>1.4163206481034272</v>
      </c>
      <c r="L53" s="31">
        <v>1.357039750875253</v>
      </c>
      <c r="M53" s="31">
        <v>1.2933941292421278</v>
      </c>
      <c r="N53" s="31">
        <v>0.97678391689920152</v>
      </c>
      <c r="O53" s="31">
        <v>0.79415600441560508</v>
      </c>
      <c r="P53" s="31">
        <v>0.71835483293003077</v>
      </c>
      <c r="Q53" s="31">
        <v>0.7699977236088642</v>
      </c>
    </row>
    <row r="54" spans="1:17" x14ac:dyDescent="0.25">
      <c r="A54" s="34" t="s">
        <v>78</v>
      </c>
      <c r="B54" s="31">
        <v>3.8713526009110764</v>
      </c>
      <c r="C54" s="31">
        <v>4.2694886303531838</v>
      </c>
      <c r="D54" s="31">
        <v>2.4835152790024866</v>
      </c>
      <c r="E54" s="31">
        <v>2.5970500456377024</v>
      </c>
      <c r="F54" s="31">
        <v>1.8470230661058769</v>
      </c>
      <c r="G54" s="31">
        <v>2.1041417984920598</v>
      </c>
      <c r="H54" s="31">
        <v>1.7087674992121786</v>
      </c>
      <c r="I54" s="31">
        <v>2.5528293227361103</v>
      </c>
      <c r="J54" s="31">
        <v>2.2132874307380104</v>
      </c>
      <c r="K54" s="31">
        <v>1.2525558114132673</v>
      </c>
      <c r="L54" s="31">
        <v>1.2193204886925448</v>
      </c>
      <c r="M54" s="31">
        <v>1.4060686264862183</v>
      </c>
      <c r="N54" s="31">
        <v>0.7576211350867792</v>
      </c>
      <c r="O54" s="31">
        <v>0.78141582967169843</v>
      </c>
      <c r="P54" s="31">
        <v>0.30945114908274063</v>
      </c>
      <c r="Q54" s="31">
        <v>0.80917787006826936</v>
      </c>
    </row>
    <row r="55" spans="1:17" x14ac:dyDescent="0.25">
      <c r="A55" s="34" t="s">
        <v>79</v>
      </c>
      <c r="B55" s="31">
        <v>50.568720060144152</v>
      </c>
      <c r="C55" s="31">
        <v>56.554975924283482</v>
      </c>
      <c r="D55" s="31">
        <v>46.580303422628432</v>
      </c>
      <c r="E55" s="31">
        <v>45.195662333364929</v>
      </c>
      <c r="F55" s="31">
        <v>43.070461008007861</v>
      </c>
      <c r="G55" s="31">
        <v>39.115769193736789</v>
      </c>
      <c r="H55" s="31">
        <v>41.420633631960811</v>
      </c>
      <c r="I55" s="31">
        <v>62.142495400961984</v>
      </c>
      <c r="J55" s="31">
        <v>59.908988337836611</v>
      </c>
      <c r="K55" s="31">
        <v>44.479980838910528</v>
      </c>
      <c r="L55" s="31">
        <v>29.282690973476374</v>
      </c>
      <c r="M55" s="31">
        <v>32.197776576876905</v>
      </c>
      <c r="N55" s="31">
        <v>34.304761567264194</v>
      </c>
      <c r="O55" s="31">
        <v>39.716266883167599</v>
      </c>
      <c r="P55" s="31">
        <v>42.400711533779372</v>
      </c>
      <c r="Q55" s="31">
        <v>44.700269771772135</v>
      </c>
    </row>
    <row r="56" spans="1:17" x14ac:dyDescent="0.25">
      <c r="A56" s="32" t="s">
        <v>116</v>
      </c>
      <c r="B56" s="33">
        <v>82.586328967256733</v>
      </c>
      <c r="C56" s="33">
        <v>84.615263955340225</v>
      </c>
      <c r="D56" s="33">
        <v>84.806898174991161</v>
      </c>
      <c r="E56" s="33">
        <v>85.610373106672355</v>
      </c>
      <c r="F56" s="33">
        <v>88.854807454560046</v>
      </c>
      <c r="G56" s="33">
        <v>86.665995357253465</v>
      </c>
      <c r="H56" s="33">
        <v>82.911623170898238</v>
      </c>
      <c r="I56" s="33">
        <v>84.677577033615322</v>
      </c>
      <c r="J56" s="33">
        <v>79.450814975380709</v>
      </c>
      <c r="K56" s="33">
        <v>59.083255491629416</v>
      </c>
      <c r="L56" s="33">
        <v>63.257425056661198</v>
      </c>
      <c r="M56" s="33">
        <v>70.237244906696276</v>
      </c>
      <c r="N56" s="33">
        <v>54.568000678588994</v>
      </c>
      <c r="O56" s="33">
        <v>54.188151384379999</v>
      </c>
      <c r="P56" s="33">
        <v>49.549866987291402</v>
      </c>
      <c r="Q56" s="33">
        <v>50.044168772242003</v>
      </c>
    </row>
    <row r="57" spans="1:17" x14ac:dyDescent="0.25">
      <c r="A57" s="35" t="s">
        <v>83</v>
      </c>
      <c r="B57" s="36">
        <v>18.450557158785529</v>
      </c>
      <c r="C57" s="36">
        <v>17.711141192971468</v>
      </c>
      <c r="D57" s="36">
        <v>27.813623715241601</v>
      </c>
      <c r="E57" s="36">
        <v>15.103832638929482</v>
      </c>
      <c r="F57" s="36">
        <v>12.389996874887345</v>
      </c>
      <c r="G57" s="36">
        <v>22.032937493387042</v>
      </c>
      <c r="H57" s="36">
        <v>12.25730118503234</v>
      </c>
      <c r="I57" s="36">
        <v>12.425580629775396</v>
      </c>
      <c r="J57" s="36">
        <v>15.326976713603704</v>
      </c>
      <c r="K57" s="36">
        <v>10.680246038217895</v>
      </c>
      <c r="L57" s="36">
        <v>10.758070037715221</v>
      </c>
      <c r="M57" s="36">
        <v>12.857069198660136</v>
      </c>
      <c r="N57" s="36">
        <v>11.163715582889262</v>
      </c>
      <c r="O57" s="36">
        <v>12.114465111020449</v>
      </c>
      <c r="P57" s="36">
        <v>11.421964653043228</v>
      </c>
      <c r="Q57" s="36">
        <v>12.671703033278812</v>
      </c>
    </row>
    <row r="58" spans="1:17" x14ac:dyDescent="0.25">
      <c r="A58" s="35" t="s">
        <v>95</v>
      </c>
      <c r="B58" s="36">
        <v>0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</row>
    <row r="59" spans="1:17" x14ac:dyDescent="0.25">
      <c r="A59" s="35" t="s">
        <v>90</v>
      </c>
      <c r="B59" s="36">
        <v>0</v>
      </c>
      <c r="C59" s="36">
        <v>1.7885633495591256E-15</v>
      </c>
      <c r="D59" s="36">
        <v>0</v>
      </c>
      <c r="E59" s="36">
        <v>0</v>
      </c>
      <c r="F59" s="36">
        <v>0</v>
      </c>
      <c r="G59" s="36">
        <v>1.3824548083680396E-15</v>
      </c>
      <c r="H59" s="36">
        <v>0</v>
      </c>
      <c r="I59" s="36">
        <v>3.0400778776711661E-15</v>
      </c>
      <c r="J59" s="36">
        <v>1.0965962468039093E-15</v>
      </c>
      <c r="K59" s="36">
        <v>0</v>
      </c>
      <c r="L59" s="36">
        <v>1.6492988386280743E-15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</row>
    <row r="60" spans="1:17" x14ac:dyDescent="0.25">
      <c r="A60" s="35" t="s">
        <v>78</v>
      </c>
      <c r="B60" s="36">
        <v>3.1507212399468254</v>
      </c>
      <c r="C60" s="36">
        <v>2.0295359165377778</v>
      </c>
      <c r="D60" s="36">
        <v>1.4279875776396123</v>
      </c>
      <c r="E60" s="36">
        <v>1.8440764365239009</v>
      </c>
      <c r="F60" s="36">
        <v>2.1633644320100256</v>
      </c>
      <c r="G60" s="36">
        <v>2.349889675777598</v>
      </c>
      <c r="H60" s="36">
        <v>2.3101709121335898</v>
      </c>
      <c r="I60" s="36">
        <v>3.8294223680546358</v>
      </c>
      <c r="J60" s="36">
        <v>2.9747212528349216</v>
      </c>
      <c r="K60" s="36">
        <v>1.4473335730352703</v>
      </c>
      <c r="L60" s="36">
        <v>1.4586082728203986</v>
      </c>
      <c r="M60" s="36">
        <v>1.9249207845601259</v>
      </c>
      <c r="N60" s="36">
        <v>1.1806673329389152</v>
      </c>
      <c r="O60" s="36">
        <v>1.3580824910152192</v>
      </c>
      <c r="P60" s="36">
        <v>0.64613392338519593</v>
      </c>
      <c r="Q60" s="36">
        <v>0.61589774971837452</v>
      </c>
    </row>
    <row r="61" spans="1:17" x14ac:dyDescent="0.25">
      <c r="A61" s="35" t="s">
        <v>84</v>
      </c>
      <c r="B61" s="36">
        <v>14.493231131637831</v>
      </c>
      <c r="C61" s="36">
        <v>18.359061207529578</v>
      </c>
      <c r="D61" s="36">
        <v>16.37464755000866</v>
      </c>
      <c r="E61" s="36">
        <v>14.976819654955664</v>
      </c>
      <c r="F61" s="36">
        <v>17.249409818403844</v>
      </c>
      <c r="G61" s="36">
        <v>13.322790356383019</v>
      </c>
      <c r="H61" s="36">
        <v>14.473131847368641</v>
      </c>
      <c r="I61" s="36">
        <v>12.585246637531466</v>
      </c>
      <c r="J61" s="36">
        <v>8.3733346284533638</v>
      </c>
      <c r="K61" s="36">
        <v>9.4531032268141004</v>
      </c>
      <c r="L61" s="36">
        <v>3.8137573187462723</v>
      </c>
      <c r="M61" s="36">
        <v>3.9441504393981992</v>
      </c>
      <c r="N61" s="36">
        <v>2.3398502965400603</v>
      </c>
      <c r="O61" s="36">
        <v>2.5091903658726462</v>
      </c>
      <c r="P61" s="36">
        <v>2.3049215961614253</v>
      </c>
      <c r="Q61" s="36">
        <v>2.7249383891646328</v>
      </c>
    </row>
    <row r="62" spans="1:17" x14ac:dyDescent="0.25">
      <c r="A62" s="35" t="s">
        <v>96</v>
      </c>
      <c r="B62" s="36">
        <v>6.1290308874154466E-2</v>
      </c>
      <c r="C62" s="36">
        <v>7.0289726064058838E-2</v>
      </c>
      <c r="D62" s="36">
        <v>4.6204278630922968E-2</v>
      </c>
      <c r="E62" s="36">
        <v>6.3375222207569806</v>
      </c>
      <c r="F62" s="36">
        <v>6.1734140261258563</v>
      </c>
      <c r="G62" s="36">
        <v>6.2166017591659992</v>
      </c>
      <c r="H62" s="36">
        <v>0.53552552134028075</v>
      </c>
      <c r="I62" s="36">
        <v>0.93186964657670024</v>
      </c>
      <c r="J62" s="36">
        <v>4.6626793138011555</v>
      </c>
      <c r="K62" s="36">
        <v>2.2621280636392971</v>
      </c>
      <c r="L62" s="36">
        <v>1.4669040577118941</v>
      </c>
      <c r="M62" s="36">
        <v>1.5120736694351704</v>
      </c>
      <c r="N62" s="36">
        <v>0.60569908726178401</v>
      </c>
      <c r="O62" s="36">
        <v>0.39456864400064912</v>
      </c>
      <c r="P62" s="36">
        <v>0.38740848282135198</v>
      </c>
      <c r="Q62" s="36">
        <v>1.5407909806093587</v>
      </c>
    </row>
    <row r="63" spans="1:17" x14ac:dyDescent="0.25">
      <c r="A63" s="35" t="s">
        <v>79</v>
      </c>
      <c r="B63" s="36">
        <v>43.100886151553098</v>
      </c>
      <c r="C63" s="36">
        <v>42.437535475399535</v>
      </c>
      <c r="D63" s="36">
        <v>35.467289612713401</v>
      </c>
      <c r="E63" s="36">
        <v>43.295632467724651</v>
      </c>
      <c r="F63" s="36">
        <v>46.899715381175561</v>
      </c>
      <c r="G63" s="36">
        <v>34.640344598782995</v>
      </c>
      <c r="H63" s="36">
        <v>48.987709708825371</v>
      </c>
      <c r="I63" s="36">
        <v>51.822440904043773</v>
      </c>
      <c r="J63" s="36">
        <v>43.920169518557245</v>
      </c>
      <c r="K63" s="36">
        <v>33.78263019247332</v>
      </c>
      <c r="L63" s="36">
        <v>42.296041948067071</v>
      </c>
      <c r="M63" s="36">
        <v>48.097283010059407</v>
      </c>
      <c r="N63" s="36">
        <v>35.98968951633929</v>
      </c>
      <c r="O63" s="36">
        <v>35.729962154901585</v>
      </c>
      <c r="P63" s="36">
        <v>33.053226073215328</v>
      </c>
      <c r="Q63" s="36">
        <v>29.694844256911999</v>
      </c>
    </row>
    <row r="64" spans="1:17" x14ac:dyDescent="0.25">
      <c r="A64" s="35" t="s">
        <v>85</v>
      </c>
      <c r="B64" s="36">
        <v>1.2408340929036279</v>
      </c>
      <c r="C64" s="36">
        <v>1.2869967971987721</v>
      </c>
      <c r="D64" s="36">
        <v>1.496791537785902</v>
      </c>
      <c r="E64" s="36">
        <v>1.1862043098639006</v>
      </c>
      <c r="F64" s="36">
        <v>0.7974084474779165</v>
      </c>
      <c r="G64" s="36">
        <v>0.45122953626669715</v>
      </c>
      <c r="H64" s="36">
        <v>0.52833334755873607</v>
      </c>
      <c r="I64" s="36">
        <v>0.53128251548867078</v>
      </c>
      <c r="J64" s="36">
        <v>0.62351501251681052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</row>
    <row r="65" spans="1:17" x14ac:dyDescent="0.25">
      <c r="A65" s="35" t="s">
        <v>97</v>
      </c>
      <c r="B65" s="36">
        <v>0.10209446439252713</v>
      </c>
      <c r="C65" s="36">
        <v>0.12502667698088282</v>
      </c>
      <c r="D65" s="36">
        <v>0.11619279007956632</v>
      </c>
      <c r="E65" s="36">
        <v>0.39629596901459579</v>
      </c>
      <c r="F65" s="36">
        <v>0.31268204642883773</v>
      </c>
      <c r="G65" s="36">
        <v>4.9265201952819364</v>
      </c>
      <c r="H65" s="36">
        <v>0.25002916682025789</v>
      </c>
      <c r="I65" s="36">
        <v>0.56115129901508554</v>
      </c>
      <c r="J65" s="36">
        <v>1.3868376380786271</v>
      </c>
      <c r="K65" s="36">
        <v>0.32067258378371566</v>
      </c>
      <c r="L65" s="36">
        <v>0.30602366360959976</v>
      </c>
      <c r="M65" s="36">
        <v>0.31416008819463215</v>
      </c>
      <c r="N65" s="36">
        <v>0.27028468612901752</v>
      </c>
      <c r="O65" s="36">
        <v>0.2795006968726752</v>
      </c>
      <c r="P65" s="36">
        <v>0.33818857009400533</v>
      </c>
      <c r="Q65" s="36">
        <v>0.32688175590580576</v>
      </c>
    </row>
    <row r="66" spans="1:17" x14ac:dyDescent="0.25">
      <c r="A66" s="35" t="s">
        <v>98</v>
      </c>
      <c r="B66" s="36">
        <v>1.9867144191631565</v>
      </c>
      <c r="C66" s="36">
        <v>2.5956769626581568</v>
      </c>
      <c r="D66" s="36">
        <v>2.0641611128914956</v>
      </c>
      <c r="E66" s="36">
        <v>2.4699894089031864</v>
      </c>
      <c r="F66" s="36">
        <v>2.8688164280506778</v>
      </c>
      <c r="G66" s="36">
        <v>2.7256817422081809</v>
      </c>
      <c r="H66" s="36">
        <v>3.5694214818190071</v>
      </c>
      <c r="I66" s="36">
        <v>1.9905830331296008</v>
      </c>
      <c r="J66" s="36">
        <v>2.182580897534899</v>
      </c>
      <c r="K66" s="36">
        <v>1.1371418136658162</v>
      </c>
      <c r="L66" s="36">
        <v>3.1580197579907443</v>
      </c>
      <c r="M66" s="36">
        <v>1.5875877163885961</v>
      </c>
      <c r="N66" s="36">
        <v>3.0180941764906684</v>
      </c>
      <c r="O66" s="36">
        <v>1.8023819206967757</v>
      </c>
      <c r="P66" s="36">
        <v>1.3980236885708675</v>
      </c>
      <c r="Q66" s="36">
        <v>2.4691126066530238</v>
      </c>
    </row>
    <row r="67" spans="1:17" x14ac:dyDescent="0.25">
      <c r="A67" s="37" t="s">
        <v>117</v>
      </c>
      <c r="B67" s="38">
        <v>8.1250975683954589</v>
      </c>
      <c r="C67" s="38">
        <v>7.9409457945457289</v>
      </c>
      <c r="D67" s="38">
        <v>16.904830982232756</v>
      </c>
      <c r="E67" s="38">
        <v>21.132352040869083</v>
      </c>
      <c r="F67" s="38">
        <v>28.154127817538463</v>
      </c>
      <c r="G67" s="38">
        <v>32.554683940695192</v>
      </c>
      <c r="H67" s="38">
        <v>28.554212486059495</v>
      </c>
      <c r="I67" s="38">
        <v>11.224637391008919</v>
      </c>
      <c r="J67" s="38">
        <v>9.1366381369707419</v>
      </c>
      <c r="K67" s="38">
        <v>6.4257576654322595</v>
      </c>
      <c r="L67" s="38">
        <v>24.948540243819235</v>
      </c>
      <c r="M67" s="38">
        <v>24.813068002537157</v>
      </c>
      <c r="N67" s="38">
        <v>21.214747706719052</v>
      </c>
      <c r="O67" s="38">
        <v>6.8308373016033785</v>
      </c>
      <c r="P67" s="38">
        <v>6.4160634061545103</v>
      </c>
      <c r="Q67" s="38">
        <v>7.8745727768009903</v>
      </c>
    </row>
    <row r="68" spans="1:17" hidden="1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</row>
    <row r="69" spans="1:17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</row>
    <row r="70" spans="1:17" ht="12.75" x14ac:dyDescent="0.25">
      <c r="A70" s="18" t="s">
        <v>118</v>
      </c>
      <c r="B70" s="19">
        <v>191.47122467363755</v>
      </c>
      <c r="C70" s="19">
        <v>191.2354639054235</v>
      </c>
      <c r="D70" s="19">
        <v>185.23458549629567</v>
      </c>
      <c r="E70" s="19">
        <v>179.51799809816916</v>
      </c>
      <c r="F70" s="19">
        <v>184.90673706493135</v>
      </c>
      <c r="G70" s="19">
        <v>207.59402002721973</v>
      </c>
      <c r="H70" s="19">
        <v>223.43099590286025</v>
      </c>
      <c r="I70" s="19">
        <v>230.56079633253384</v>
      </c>
      <c r="J70" s="19">
        <v>218.5154998702242</v>
      </c>
      <c r="K70" s="19">
        <v>189.09848118368728</v>
      </c>
      <c r="L70" s="19">
        <v>239.49480464890334</v>
      </c>
      <c r="M70" s="19">
        <v>240.66756672926539</v>
      </c>
      <c r="N70" s="19">
        <v>243.66471457175325</v>
      </c>
      <c r="O70" s="19">
        <v>246.84724253505274</v>
      </c>
      <c r="P70" s="19">
        <v>251.01083922502661</v>
      </c>
      <c r="Q70" s="19">
        <v>262.52220192811694</v>
      </c>
    </row>
    <row r="71" spans="1:17" x14ac:dyDescent="0.25">
      <c r="A71" s="20" t="s">
        <v>73</v>
      </c>
      <c r="B71" s="21">
        <v>0.29457942766961071</v>
      </c>
      <c r="C71" s="21">
        <v>0.29977565640160914</v>
      </c>
      <c r="D71" s="21">
        <v>0.29059787163718087</v>
      </c>
      <c r="E71" s="21">
        <v>0.28105753653331361</v>
      </c>
      <c r="F71" s="21">
        <v>0.28752418505297361</v>
      </c>
      <c r="G71" s="21">
        <v>0.32346774847003157</v>
      </c>
      <c r="H71" s="21">
        <v>0.34305946837098744</v>
      </c>
      <c r="I71" s="21">
        <v>0.35314115639600185</v>
      </c>
      <c r="J71" s="21">
        <v>0.33695209836512885</v>
      </c>
      <c r="K71" s="21">
        <v>0.29763785394863912</v>
      </c>
      <c r="L71" s="21">
        <v>0.37862095986751132</v>
      </c>
      <c r="M71" s="21">
        <v>0.38176494768007485</v>
      </c>
      <c r="N71" s="21">
        <v>0.37647068272673023</v>
      </c>
      <c r="O71" s="21">
        <v>0.38041878431226889</v>
      </c>
      <c r="P71" s="21">
        <v>0.38600579796532697</v>
      </c>
      <c r="Q71" s="21">
        <v>0.40642511346641552</v>
      </c>
    </row>
    <row r="72" spans="1:17" x14ac:dyDescent="0.25">
      <c r="A72" s="22" t="s">
        <v>74</v>
      </c>
      <c r="B72" s="23">
        <v>3.9662876838300498E-2</v>
      </c>
      <c r="C72" s="23">
        <v>4.0362509469985965E-2</v>
      </c>
      <c r="D72" s="23">
        <v>3.9126790636394446E-2</v>
      </c>
      <c r="E72" s="23">
        <v>3.7842257160264535E-2</v>
      </c>
      <c r="F72" s="23">
        <v>3.8712942142650759E-2</v>
      </c>
      <c r="G72" s="23">
        <v>4.3552469261765585E-2</v>
      </c>
      <c r="H72" s="23">
        <v>4.6190345163790981E-2</v>
      </c>
      <c r="I72" s="23">
        <v>4.7547767688580433E-2</v>
      </c>
      <c r="J72" s="23">
        <v>4.5368034297534617E-2</v>
      </c>
      <c r="K72" s="23">
        <v>4.0074670648152594E-2</v>
      </c>
      <c r="L72" s="23">
        <v>5.097842920812156E-2</v>
      </c>
      <c r="M72" s="23">
        <v>5.140174322694939E-2</v>
      </c>
      <c r="N72" s="23">
        <v>5.0688910764563916E-2</v>
      </c>
      <c r="O72" s="23">
        <v>5.1220492579937452E-2</v>
      </c>
      <c r="P72" s="23">
        <v>5.1972741425582183E-2</v>
      </c>
      <c r="Q72" s="23">
        <v>5.4722046773375894E-2</v>
      </c>
    </row>
    <row r="73" spans="1:17" x14ac:dyDescent="0.25">
      <c r="A73" s="22" t="s">
        <v>75</v>
      </c>
      <c r="B73" s="23">
        <v>5.1550600753520532</v>
      </c>
      <c r="C73" s="23">
        <v>5.2459926686109615</v>
      </c>
      <c r="D73" s="23">
        <v>5.0853839248383252</v>
      </c>
      <c r="E73" s="23">
        <v>4.9184306484724498</v>
      </c>
      <c r="F73" s="23">
        <v>5.0315952433959694</v>
      </c>
      <c r="G73" s="23">
        <v>5.660597852990878</v>
      </c>
      <c r="H73" s="23">
        <v>6.003447636724494</v>
      </c>
      <c r="I73" s="23">
        <v>6.1798744423607523</v>
      </c>
      <c r="J73" s="23">
        <v>5.8965703183330822</v>
      </c>
      <c r="K73" s="23">
        <v>5.2085817055933541</v>
      </c>
      <c r="L73" s="23">
        <v>6.6257640913525089</v>
      </c>
      <c r="M73" s="23">
        <v>6.6807830252208875</v>
      </c>
      <c r="N73" s="23">
        <v>6.5881348246821458</v>
      </c>
      <c r="O73" s="23">
        <v>6.6572255314502744</v>
      </c>
      <c r="P73" s="23">
        <v>6.7549967548217484</v>
      </c>
      <c r="Q73" s="23">
        <v>7.1123292370605888</v>
      </c>
    </row>
    <row r="74" spans="1:17" x14ac:dyDescent="0.25">
      <c r="A74" s="22" t="s">
        <v>76</v>
      </c>
      <c r="B74" s="23">
        <v>9.740903394439851E-2</v>
      </c>
      <c r="C74" s="23">
        <v>9.9127278918062417E-2</v>
      </c>
      <c r="D74" s="23">
        <v>9.6092446666791786E-2</v>
      </c>
      <c r="E74" s="23">
        <v>9.2937729335288807E-2</v>
      </c>
      <c r="F74" s="23">
        <v>9.5076065980658861E-2</v>
      </c>
      <c r="G74" s="23">
        <v>0.10696157956411817</v>
      </c>
      <c r="H74" s="23">
        <v>0.11344000381783684</v>
      </c>
      <c r="I74" s="23">
        <v>0.11677373115519483</v>
      </c>
      <c r="J74" s="23">
        <v>0.11142047035306643</v>
      </c>
      <c r="K74" s="23">
        <v>9.8420368481868123E-2</v>
      </c>
      <c r="L74" s="23">
        <v>0.12519917708971731</v>
      </c>
      <c r="M74" s="23">
        <v>0.12623880439152013</v>
      </c>
      <c r="N74" s="23">
        <v>0.12448814162925355</v>
      </c>
      <c r="O74" s="23">
        <v>0.12579366647327964</v>
      </c>
      <c r="P74" s="23">
        <v>0.12764113289985218</v>
      </c>
      <c r="Q74" s="23">
        <v>0.1343932194678176</v>
      </c>
    </row>
    <row r="75" spans="1:17" x14ac:dyDescent="0.25">
      <c r="A75" s="24" t="s">
        <v>77</v>
      </c>
      <c r="B75" s="25">
        <v>0.30806985836843764</v>
      </c>
      <c r="C75" s="25">
        <v>0.31455801557174651</v>
      </c>
      <c r="D75" s="25">
        <v>0.30513864956210324</v>
      </c>
      <c r="E75" s="25">
        <v>0.29479708921647974</v>
      </c>
      <c r="F75" s="25">
        <v>0.30192533186355452</v>
      </c>
      <c r="G75" s="25">
        <v>0.34013535218652935</v>
      </c>
      <c r="H75" s="25">
        <v>0.35986777319020685</v>
      </c>
      <c r="I75" s="25">
        <v>0.37028831536305273</v>
      </c>
      <c r="J75" s="25">
        <v>0.35407803296387441</v>
      </c>
      <c r="K75" s="25">
        <v>0.31478878843725916</v>
      </c>
      <c r="L75" s="25">
        <v>0.40226763098030005</v>
      </c>
      <c r="M75" s="25">
        <v>0.40372885259118807</v>
      </c>
      <c r="N75" s="25">
        <v>0.39904032812371115</v>
      </c>
      <c r="O75" s="25">
        <v>0.40188252577661121</v>
      </c>
      <c r="P75" s="25">
        <v>0.40682438976066837</v>
      </c>
      <c r="Q75" s="25">
        <v>0.43051791302330589</v>
      </c>
    </row>
    <row r="76" spans="1:17" x14ac:dyDescent="0.25">
      <c r="A76" s="26" t="s">
        <v>78</v>
      </c>
      <c r="B76" s="27">
        <v>5.0082094118759267E-2</v>
      </c>
      <c r="C76" s="27">
        <v>4.8526112918651436E-2</v>
      </c>
      <c r="D76" s="27">
        <v>4.6455589605186413E-2</v>
      </c>
      <c r="E76" s="27">
        <v>4.587090552295988E-2</v>
      </c>
      <c r="F76" s="27">
        <v>4.6152618727624252E-2</v>
      </c>
      <c r="G76" s="27">
        <v>5.0467936365763626E-2</v>
      </c>
      <c r="H76" s="27">
        <v>5.5895270156742921E-2</v>
      </c>
      <c r="I76" s="27">
        <v>5.6887173831208747E-2</v>
      </c>
      <c r="J76" s="27">
        <v>5.2285872903422341E-2</v>
      </c>
      <c r="K76" s="27">
        <v>4.1155551771345618E-2</v>
      </c>
      <c r="L76" s="27">
        <v>4.8194964535272264E-2</v>
      </c>
      <c r="M76" s="27">
        <v>5.2878960276235322E-2</v>
      </c>
      <c r="N76" s="27">
        <v>5.0709952974691219E-2</v>
      </c>
      <c r="O76" s="27">
        <v>5.4732973895423927E-2</v>
      </c>
      <c r="P76" s="27">
        <v>5.7797840461265064E-2</v>
      </c>
      <c r="Q76" s="27">
        <v>5.4437390570104494E-2</v>
      </c>
    </row>
    <row r="77" spans="1:17" x14ac:dyDescent="0.25">
      <c r="A77" s="26" t="s">
        <v>79</v>
      </c>
      <c r="B77" s="27">
        <v>8.3353226710227366E-2</v>
      </c>
      <c r="C77" s="27">
        <v>8.4330618967715112E-2</v>
      </c>
      <c r="D77" s="27">
        <v>8.1800158453182836E-2</v>
      </c>
      <c r="E77" s="27">
        <v>7.896942215961035E-2</v>
      </c>
      <c r="F77" s="27">
        <v>8.058455610749285E-2</v>
      </c>
      <c r="G77" s="27">
        <v>9.0814116514051663E-2</v>
      </c>
      <c r="H77" s="27">
        <v>9.6384136806825574E-2</v>
      </c>
      <c r="I77" s="27">
        <v>9.9025596030340612E-2</v>
      </c>
      <c r="J77" s="27">
        <v>9.4515414988542809E-2</v>
      </c>
      <c r="K77" s="27">
        <v>8.4590211612077082E-2</v>
      </c>
      <c r="L77" s="27">
        <v>0.10663357117930522</v>
      </c>
      <c r="M77" s="27">
        <v>0.10849956509867767</v>
      </c>
      <c r="N77" s="27">
        <v>0.10552587353845522</v>
      </c>
      <c r="O77" s="27">
        <v>0.10666397805895329</v>
      </c>
      <c r="P77" s="27">
        <v>0.10862021540083366</v>
      </c>
      <c r="Q77" s="27">
        <v>0.11550811127175761</v>
      </c>
    </row>
    <row r="78" spans="1:17" x14ac:dyDescent="0.25">
      <c r="A78" s="26" t="s">
        <v>80</v>
      </c>
      <c r="B78" s="27">
        <v>0</v>
      </c>
      <c r="C78" s="27">
        <v>0</v>
      </c>
      <c r="D78" s="27">
        <v>0</v>
      </c>
      <c r="E78" s="27">
        <v>0</v>
      </c>
      <c r="F78" s="27">
        <v>0</v>
      </c>
      <c r="G78" s="27">
        <v>5.845557617114777E-4</v>
      </c>
      <c r="H78" s="27">
        <v>0</v>
      </c>
      <c r="I78" s="27">
        <v>5.1102168801128965E-3</v>
      </c>
      <c r="J78" s="27">
        <v>4.7635437186111457E-3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</row>
    <row r="79" spans="1:17" x14ac:dyDescent="0.25">
      <c r="A79" s="26" t="s">
        <v>81</v>
      </c>
      <c r="B79" s="27">
        <v>0.17463453753945096</v>
      </c>
      <c r="C79" s="27">
        <v>0.18170128368537999</v>
      </c>
      <c r="D79" s="27">
        <v>0.17688290150373395</v>
      </c>
      <c r="E79" s="27">
        <v>0.16995676153390957</v>
      </c>
      <c r="F79" s="27">
        <v>0.17518815702843746</v>
      </c>
      <c r="G79" s="27">
        <v>0.1982687435450026</v>
      </c>
      <c r="H79" s="27">
        <v>0.20758836622663829</v>
      </c>
      <c r="I79" s="27">
        <v>0.20926532862139047</v>
      </c>
      <c r="J79" s="27">
        <v>0.20251320135329806</v>
      </c>
      <c r="K79" s="27">
        <v>0.18904302505383644</v>
      </c>
      <c r="L79" s="27">
        <v>0.24743909526572264</v>
      </c>
      <c r="M79" s="27">
        <v>0.24235032721627514</v>
      </c>
      <c r="N79" s="27">
        <v>0.24280450161056469</v>
      </c>
      <c r="O79" s="27">
        <v>0.24048557382223398</v>
      </c>
      <c r="P79" s="27">
        <v>0.24040633389856955</v>
      </c>
      <c r="Q79" s="27">
        <v>0.2605724111814437</v>
      </c>
    </row>
    <row r="80" spans="1:17" x14ac:dyDescent="0.25">
      <c r="A80" s="28" t="s">
        <v>119</v>
      </c>
      <c r="B80" s="29">
        <v>52.975914803508594</v>
      </c>
      <c r="C80" s="29">
        <v>53.584645016674273</v>
      </c>
      <c r="D80" s="29">
        <v>51.990582123264929</v>
      </c>
      <c r="E80" s="29">
        <v>50.184064019873801</v>
      </c>
      <c r="F80" s="29">
        <v>51.966777899445297</v>
      </c>
      <c r="G80" s="29">
        <v>56.936987203999216</v>
      </c>
      <c r="H80" s="29">
        <v>60.360333612517884</v>
      </c>
      <c r="I80" s="29">
        <v>62.152923096783873</v>
      </c>
      <c r="J80" s="29">
        <v>58.923180091269771</v>
      </c>
      <c r="K80" s="29">
        <v>52.421316888068773</v>
      </c>
      <c r="L80" s="29">
        <v>66.040404635728308</v>
      </c>
      <c r="M80" s="29">
        <v>67.113182969107456</v>
      </c>
      <c r="N80" s="29">
        <v>66.858635805161583</v>
      </c>
      <c r="O80" s="29">
        <v>68.066486179085771</v>
      </c>
      <c r="P80" s="29">
        <v>68.923991782908161</v>
      </c>
      <c r="Q80" s="29">
        <v>71.748840310672207</v>
      </c>
    </row>
    <row r="81" spans="1:17" x14ac:dyDescent="0.25">
      <c r="A81" s="32" t="s">
        <v>120</v>
      </c>
      <c r="B81" s="33">
        <v>19.229092603389994</v>
      </c>
      <c r="C81" s="33">
        <v>17.860545415867037</v>
      </c>
      <c r="D81" s="33">
        <v>15.821804742650134</v>
      </c>
      <c r="E81" s="33">
        <v>15.850660895975164</v>
      </c>
      <c r="F81" s="33">
        <v>15.187285464741429</v>
      </c>
      <c r="G81" s="33">
        <v>20.206933412957817</v>
      </c>
      <c r="H81" s="33">
        <v>22.11095803116871</v>
      </c>
      <c r="I81" s="33">
        <v>22.649828407157159</v>
      </c>
      <c r="J81" s="33">
        <v>22.248637652110254</v>
      </c>
      <c r="K81" s="33">
        <v>20.792335267872048</v>
      </c>
      <c r="L81" s="33">
        <v>27.253279594378881</v>
      </c>
      <c r="M81" s="33">
        <v>27.280911839688958</v>
      </c>
      <c r="N81" s="33">
        <v>26.745598964357391</v>
      </c>
      <c r="O81" s="33">
        <v>26.846655141349661</v>
      </c>
      <c r="P81" s="33">
        <v>27.479217215924944</v>
      </c>
      <c r="Q81" s="33">
        <v>28.036720142010122</v>
      </c>
    </row>
    <row r="82" spans="1:17" x14ac:dyDescent="0.25">
      <c r="A82" s="34" t="s">
        <v>90</v>
      </c>
      <c r="B82" s="31">
        <v>3.073695383265195</v>
      </c>
      <c r="C82" s="31">
        <v>1.2178154714283613</v>
      </c>
      <c r="D82" s="31">
        <v>1.0920319020695157</v>
      </c>
      <c r="E82" s="31">
        <v>1.2402452243861759</v>
      </c>
      <c r="F82" s="31">
        <v>1.3040102685583677</v>
      </c>
      <c r="G82" s="31">
        <v>1.4281298095026511</v>
      </c>
      <c r="H82" s="31">
        <v>1.6754814697149452</v>
      </c>
      <c r="I82" s="31">
        <v>1.7748946534101255</v>
      </c>
      <c r="J82" s="31">
        <v>1.5810849555269451</v>
      </c>
      <c r="K82" s="31">
        <v>1.1892094609569401</v>
      </c>
      <c r="L82" s="31">
        <v>1.7544161575867832</v>
      </c>
      <c r="M82" s="31">
        <v>1.5528205605754286</v>
      </c>
      <c r="N82" s="31">
        <v>1.6223633137790627</v>
      </c>
      <c r="O82" s="31">
        <v>1.4877788603621203</v>
      </c>
      <c r="P82" s="31">
        <v>1.3739649364236648</v>
      </c>
      <c r="Q82" s="31">
        <v>1.0206220714174616</v>
      </c>
    </row>
    <row r="83" spans="1:17" x14ac:dyDescent="0.25">
      <c r="A83" s="34" t="s">
        <v>78</v>
      </c>
      <c r="B83" s="31">
        <v>0.77264271748101165</v>
      </c>
      <c r="C83" s="31">
        <v>0.66589401679964899</v>
      </c>
      <c r="D83" s="31">
        <v>0.56442273041156399</v>
      </c>
      <c r="E83" s="31">
        <v>0.58044155864958136</v>
      </c>
      <c r="F83" s="31">
        <v>0.57361012906243214</v>
      </c>
      <c r="G83" s="31">
        <v>0.62774658615519607</v>
      </c>
      <c r="H83" s="31">
        <v>0.68109216461536992</v>
      </c>
      <c r="I83" s="31">
        <v>0.64435199673846555</v>
      </c>
      <c r="J83" s="31">
        <v>0.67834309623683919</v>
      </c>
      <c r="K83" s="31">
        <v>0.32182416820359888</v>
      </c>
      <c r="L83" s="31">
        <v>0.38724953726127415</v>
      </c>
      <c r="M83" s="31">
        <v>0.42146360073910555</v>
      </c>
      <c r="N83" s="31">
        <v>0.52170666008580135</v>
      </c>
      <c r="O83" s="31">
        <v>0.31842013303523115</v>
      </c>
      <c r="P83" s="31">
        <v>0.48245715920222548</v>
      </c>
      <c r="Q83" s="31">
        <v>0.44988892713415468</v>
      </c>
    </row>
    <row r="84" spans="1:17" x14ac:dyDescent="0.25">
      <c r="A84" s="34" t="s">
        <v>84</v>
      </c>
      <c r="B84" s="31">
        <v>1.7487601286904599</v>
      </c>
      <c r="C84" s="31">
        <v>1.6458204015499975</v>
      </c>
      <c r="D84" s="31">
        <v>1.4507427198171667</v>
      </c>
      <c r="E84" s="31">
        <v>1.5082362588502147</v>
      </c>
      <c r="F84" s="31">
        <v>0.21108693175270821</v>
      </c>
      <c r="G84" s="31">
        <v>2.0123488016573994</v>
      </c>
      <c r="H84" s="31">
        <v>1.8189483086521947</v>
      </c>
      <c r="I84" s="31">
        <v>1.7873474291970661</v>
      </c>
      <c r="J84" s="31">
        <v>1.1407861755916284</v>
      </c>
      <c r="K84" s="31">
        <v>0.32426090500746063</v>
      </c>
      <c r="L84" s="31">
        <v>0.18328457315631769</v>
      </c>
      <c r="M84" s="31">
        <v>0.18831896965273637</v>
      </c>
      <c r="N84" s="31">
        <v>0.1772810268621921</v>
      </c>
      <c r="O84" s="31">
        <v>0.15563041442560235</v>
      </c>
      <c r="P84" s="31">
        <v>0.17284055071115875</v>
      </c>
      <c r="Q84" s="31">
        <v>0.19338641763305692</v>
      </c>
    </row>
    <row r="85" spans="1:17" x14ac:dyDescent="0.25">
      <c r="A85" s="34" t="s">
        <v>79</v>
      </c>
      <c r="B85" s="31">
        <v>13.63399437395333</v>
      </c>
      <c r="C85" s="31">
        <v>14.331015526089027</v>
      </c>
      <c r="D85" s="31">
        <v>12.714607390351887</v>
      </c>
      <c r="E85" s="31">
        <v>12.521737854089192</v>
      </c>
      <c r="F85" s="31">
        <v>13.098578135367921</v>
      </c>
      <c r="G85" s="31">
        <v>16.138708215642573</v>
      </c>
      <c r="H85" s="31">
        <v>17.935436088186204</v>
      </c>
      <c r="I85" s="31">
        <v>18.443234327811513</v>
      </c>
      <c r="J85" s="31">
        <v>18.848423424754838</v>
      </c>
      <c r="K85" s="31">
        <v>18.957040733704048</v>
      </c>
      <c r="L85" s="31">
        <v>24.928329326374509</v>
      </c>
      <c r="M85" s="31">
        <v>25.118308708721688</v>
      </c>
      <c r="N85" s="31">
        <v>24.424247963630336</v>
      </c>
      <c r="O85" s="31">
        <v>24.884825733526711</v>
      </c>
      <c r="P85" s="31">
        <v>25.449954569587902</v>
      </c>
      <c r="Q85" s="31">
        <v>26.372822725825454</v>
      </c>
    </row>
    <row r="86" spans="1:17" x14ac:dyDescent="0.25">
      <c r="A86" s="32" t="s">
        <v>121</v>
      </c>
      <c r="B86" s="33">
        <v>33.746822200118594</v>
      </c>
      <c r="C86" s="33">
        <v>35.724099600807236</v>
      </c>
      <c r="D86" s="33">
        <v>36.168777380614785</v>
      </c>
      <c r="E86" s="33">
        <v>34.333403123898648</v>
      </c>
      <c r="F86" s="33">
        <v>36.779492434703869</v>
      </c>
      <c r="G86" s="33">
        <v>36.730053791041406</v>
      </c>
      <c r="H86" s="33">
        <v>38.249375581349184</v>
      </c>
      <c r="I86" s="33">
        <v>39.503094689626714</v>
      </c>
      <c r="J86" s="33">
        <v>36.674542439159509</v>
      </c>
      <c r="K86" s="33">
        <v>31.628981620196726</v>
      </c>
      <c r="L86" s="33">
        <v>38.787125041349427</v>
      </c>
      <c r="M86" s="33">
        <v>39.832271129418508</v>
      </c>
      <c r="N86" s="33">
        <v>40.113036840804206</v>
      </c>
      <c r="O86" s="33">
        <v>41.219831037736107</v>
      </c>
      <c r="P86" s="33">
        <v>41.444774566983206</v>
      </c>
      <c r="Q86" s="33">
        <v>43.712120168662082</v>
      </c>
    </row>
    <row r="87" spans="1:17" x14ac:dyDescent="0.25">
      <c r="A87" s="28" t="s">
        <v>111</v>
      </c>
      <c r="B87" s="60">
        <v>88.495363771756232</v>
      </c>
      <c r="C87" s="60">
        <v>87.612169669889582</v>
      </c>
      <c r="D87" s="60">
        <v>85.004895783153174</v>
      </c>
      <c r="E87" s="60">
        <v>82.508924031303465</v>
      </c>
      <c r="F87" s="60">
        <v>84.876583659735019</v>
      </c>
      <c r="G87" s="60">
        <v>97.055124806501652</v>
      </c>
      <c r="H87" s="60">
        <v>105.23872281202145</v>
      </c>
      <c r="I87" s="60">
        <v>108.77369974051328</v>
      </c>
      <c r="J87" s="60">
        <v>103.0224600157779</v>
      </c>
      <c r="K87" s="60">
        <v>87.085605610482304</v>
      </c>
      <c r="L87" s="60">
        <v>109.45812033700898</v>
      </c>
      <c r="M87" s="60">
        <v>108.89964107006668</v>
      </c>
      <c r="N87" s="60">
        <v>105.57995703936918</v>
      </c>
      <c r="O87" s="60">
        <v>113.19693125772073</v>
      </c>
      <c r="P87" s="60">
        <v>115.80660101298088</v>
      </c>
      <c r="Q87" s="60">
        <v>120.60343514257588</v>
      </c>
    </row>
    <row r="88" spans="1:17" x14ac:dyDescent="0.25">
      <c r="A88" s="32" t="s">
        <v>112</v>
      </c>
      <c r="B88" s="33">
        <v>39.66445787953149</v>
      </c>
      <c r="C88" s="33">
        <v>45.292812291936336</v>
      </c>
      <c r="D88" s="33">
        <v>41.119467512549136</v>
      </c>
      <c r="E88" s="33">
        <v>39.109561018826966</v>
      </c>
      <c r="F88" s="33">
        <v>38.714258668696168</v>
      </c>
      <c r="G88" s="33">
        <v>34.934481961991423</v>
      </c>
      <c r="H88" s="33">
        <v>28.365273370838867</v>
      </c>
      <c r="I88" s="33">
        <v>27.206925728148544</v>
      </c>
      <c r="J88" s="33">
        <v>26.843240217719021</v>
      </c>
      <c r="K88" s="33">
        <v>43.833312381043179</v>
      </c>
      <c r="L88" s="33">
        <v>58.000233103933951</v>
      </c>
      <c r="M88" s="33">
        <v>65.883062379092067</v>
      </c>
      <c r="N88" s="33">
        <v>54.634813477835692</v>
      </c>
      <c r="O88" s="33">
        <v>55.120780270933643</v>
      </c>
      <c r="P88" s="33">
        <v>52.025847710029737</v>
      </c>
      <c r="Q88" s="33">
        <v>48.677547156181539</v>
      </c>
    </row>
    <row r="89" spans="1:17" x14ac:dyDescent="0.25">
      <c r="A89" s="34" t="s">
        <v>90</v>
      </c>
      <c r="B89" s="66">
        <v>5.2192880068217002</v>
      </c>
      <c r="C89" s="66">
        <v>2.1289910128990823</v>
      </c>
      <c r="D89" s="66">
        <v>1.901134061415334</v>
      </c>
      <c r="E89" s="66">
        <v>2.1554264865061792</v>
      </c>
      <c r="F89" s="66">
        <v>2.2265156849107823</v>
      </c>
      <c r="G89" s="66">
        <v>2.740242274269284</v>
      </c>
      <c r="H89" s="66">
        <v>3.099907122181869</v>
      </c>
      <c r="I89" s="66">
        <v>3.2119605260010711</v>
      </c>
      <c r="J89" s="66">
        <v>2.937290045659481</v>
      </c>
      <c r="K89" s="66">
        <v>2.1162084505712824</v>
      </c>
      <c r="L89" s="66">
        <v>3.0037595459477577</v>
      </c>
      <c r="M89" s="66">
        <v>2.6568457297657941</v>
      </c>
      <c r="N89" s="66">
        <v>2.7751464141617994</v>
      </c>
      <c r="O89" s="66">
        <v>2.5510962737253795</v>
      </c>
      <c r="P89" s="66">
        <v>2.3582241554465662</v>
      </c>
      <c r="Q89" s="66">
        <v>1.6108804210283143</v>
      </c>
    </row>
    <row r="90" spans="1:17" x14ac:dyDescent="0.25">
      <c r="A90" s="34" t="s">
        <v>78</v>
      </c>
      <c r="B90" s="66">
        <v>2.440408946922632</v>
      </c>
      <c r="C90" s="66">
        <v>2.794194649038344</v>
      </c>
      <c r="D90" s="66">
        <v>2.5636956408526381</v>
      </c>
      <c r="E90" s="66">
        <v>2.4122509898817559</v>
      </c>
      <c r="F90" s="66">
        <v>2.7182351175036703</v>
      </c>
      <c r="G90" s="66">
        <v>1.5912119192482721</v>
      </c>
      <c r="H90" s="66">
        <v>1.1322369704164321</v>
      </c>
      <c r="I90" s="66">
        <v>1.3927127682355376</v>
      </c>
      <c r="J90" s="66">
        <v>1.2668013680666372</v>
      </c>
      <c r="K90" s="66">
        <v>0.66198871167591666</v>
      </c>
      <c r="L90" s="66">
        <v>0.85817541505282213</v>
      </c>
      <c r="M90" s="66">
        <v>0.84820254153305341</v>
      </c>
      <c r="N90" s="66">
        <v>0.75374488443167309</v>
      </c>
      <c r="O90" s="66">
        <v>0.65867365100592346</v>
      </c>
      <c r="P90" s="66">
        <v>0.75092231149826083</v>
      </c>
      <c r="Q90" s="66">
        <v>0.74596432294457327</v>
      </c>
    </row>
    <row r="91" spans="1:17" x14ac:dyDescent="0.25">
      <c r="A91" s="34" t="s">
        <v>84</v>
      </c>
      <c r="B91" s="66">
        <v>9.3695218300458002E-2</v>
      </c>
      <c r="C91" s="66">
        <v>5.0783194591065305E-2</v>
      </c>
      <c r="D91" s="66">
        <v>4.1570899792526206E-2</v>
      </c>
      <c r="E91" s="66">
        <v>2.9688095955354821E-2</v>
      </c>
      <c r="F91" s="66">
        <v>4.6311940935911816E-2</v>
      </c>
      <c r="G91" s="66">
        <v>3.2356938900107929E-3</v>
      </c>
      <c r="H91" s="66">
        <v>3.5686470757315195E-2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</row>
    <row r="92" spans="1:17" x14ac:dyDescent="0.25">
      <c r="A92" s="34" t="s">
        <v>79</v>
      </c>
      <c r="B92" s="66">
        <v>31.911065707486706</v>
      </c>
      <c r="C92" s="66">
        <v>40.31884343540785</v>
      </c>
      <c r="D92" s="66">
        <v>36.613066910488641</v>
      </c>
      <c r="E92" s="66">
        <v>34.512195446483659</v>
      </c>
      <c r="F92" s="66">
        <v>33.723195925345799</v>
      </c>
      <c r="G92" s="66">
        <v>30.599792074583853</v>
      </c>
      <c r="H92" s="66">
        <v>24.097442807483247</v>
      </c>
      <c r="I92" s="66">
        <v>22.602252433911932</v>
      </c>
      <c r="J92" s="66">
        <v>22.639148803992903</v>
      </c>
      <c r="K92" s="66">
        <v>41.055115218795969</v>
      </c>
      <c r="L92" s="66">
        <v>54.13829814293338</v>
      </c>
      <c r="M92" s="66">
        <v>62.378014107793227</v>
      </c>
      <c r="N92" s="66">
        <v>51.105922179242235</v>
      </c>
      <c r="O92" s="66">
        <v>51.911010346202346</v>
      </c>
      <c r="P92" s="66">
        <v>48.916701243084901</v>
      </c>
      <c r="Q92" s="66">
        <v>46.320702412208647</v>
      </c>
    </row>
    <row r="93" spans="1:17" x14ac:dyDescent="0.25">
      <c r="A93" s="32" t="s">
        <v>113</v>
      </c>
      <c r="B93" s="33">
        <v>48.830905892224756</v>
      </c>
      <c r="C93" s="33">
        <v>42.319357377953239</v>
      </c>
      <c r="D93" s="33">
        <v>43.885428270604024</v>
      </c>
      <c r="E93" s="33">
        <v>43.399363012476528</v>
      </c>
      <c r="F93" s="33">
        <v>46.162324991038844</v>
      </c>
      <c r="G93" s="33">
        <v>62.120642844510229</v>
      </c>
      <c r="H93" s="33">
        <v>76.873449441182572</v>
      </c>
      <c r="I93" s="33">
        <v>81.566774012364746</v>
      </c>
      <c r="J93" s="33">
        <v>76.179219798058853</v>
      </c>
      <c r="K93" s="33">
        <v>43.252293229439111</v>
      </c>
      <c r="L93" s="33">
        <v>51.457887233075027</v>
      </c>
      <c r="M93" s="33">
        <v>43.016578690974626</v>
      </c>
      <c r="N93" s="33">
        <v>50.945143561533492</v>
      </c>
      <c r="O93" s="33">
        <v>58.07615098678707</v>
      </c>
      <c r="P93" s="33">
        <v>63.780753302951169</v>
      </c>
      <c r="Q93" s="33">
        <v>71.925887986394329</v>
      </c>
    </row>
    <row r="94" spans="1:17" x14ac:dyDescent="0.25">
      <c r="A94" s="28" t="s">
        <v>114</v>
      </c>
      <c r="B94" s="60">
        <v>44.105164826199967</v>
      </c>
      <c r="C94" s="60">
        <v>44.038833089887262</v>
      </c>
      <c r="D94" s="60">
        <v>42.422767906536791</v>
      </c>
      <c r="E94" s="60">
        <v>41.19994478627406</v>
      </c>
      <c r="F94" s="60">
        <v>42.308541737315245</v>
      </c>
      <c r="G94" s="60">
        <v>47.127193014245563</v>
      </c>
      <c r="H94" s="60">
        <v>50.965934251053582</v>
      </c>
      <c r="I94" s="60">
        <v>52.56654808227308</v>
      </c>
      <c r="J94" s="60">
        <v>49.825470808863905</v>
      </c>
      <c r="K94" s="60">
        <v>43.632055298026998</v>
      </c>
      <c r="L94" s="60">
        <v>56.413449387667882</v>
      </c>
      <c r="M94" s="60">
        <v>57.010825316980629</v>
      </c>
      <c r="N94" s="60">
        <v>63.687298839296112</v>
      </c>
      <c r="O94" s="60">
        <v>57.967284097653874</v>
      </c>
      <c r="P94" s="60">
        <v>58.552805612264422</v>
      </c>
      <c r="Q94" s="60">
        <v>62.031538945077394</v>
      </c>
    </row>
    <row r="95" spans="1:17" x14ac:dyDescent="0.25">
      <c r="A95" s="32" t="s">
        <v>115</v>
      </c>
      <c r="B95" s="33">
        <v>15.18952879884149</v>
      </c>
      <c r="C95" s="33">
        <v>15.534768593933403</v>
      </c>
      <c r="D95" s="33">
        <v>14.729411407992865</v>
      </c>
      <c r="E95" s="33">
        <v>14.273976782584604</v>
      </c>
      <c r="F95" s="33">
        <v>14.717194039322683</v>
      </c>
      <c r="G95" s="33">
        <v>15.995329812821844</v>
      </c>
      <c r="H95" s="33">
        <v>16.623824484978847</v>
      </c>
      <c r="I95" s="33">
        <v>17.175984908633669</v>
      </c>
      <c r="J95" s="33">
        <v>15.734345331174682</v>
      </c>
      <c r="K95" s="33">
        <v>15.745502430315069</v>
      </c>
      <c r="L95" s="33">
        <v>19.364555638158741</v>
      </c>
      <c r="M95" s="33">
        <v>20.414908810748678</v>
      </c>
      <c r="N95" s="33">
        <v>17.082613113230011</v>
      </c>
      <c r="O95" s="33">
        <v>19.445882288738137</v>
      </c>
      <c r="P95" s="33">
        <v>19.224631818044642</v>
      </c>
      <c r="Q95" s="33">
        <v>20.230885727992142</v>
      </c>
    </row>
    <row r="96" spans="1:17" x14ac:dyDescent="0.25">
      <c r="A96" s="34" t="s">
        <v>90</v>
      </c>
      <c r="B96" s="31">
        <v>1.1873539597225815</v>
      </c>
      <c r="C96" s="31">
        <v>0.47517287275008663</v>
      </c>
      <c r="D96" s="31">
        <v>0.42139730668241016</v>
      </c>
      <c r="E96" s="31">
        <v>0.47796229285258152</v>
      </c>
      <c r="F96" s="31">
        <v>0.49449046405349917</v>
      </c>
      <c r="G96" s="31">
        <v>0.6080112816829083</v>
      </c>
      <c r="H96" s="31">
        <v>0.68808741134001705</v>
      </c>
      <c r="I96" s="31">
        <v>0.71484849836455522</v>
      </c>
      <c r="J96" s="31">
        <v>0.65529693688087909</v>
      </c>
      <c r="K96" s="31">
        <v>0.4705739584314329</v>
      </c>
      <c r="L96" s="31">
        <v>0.66658908394115812</v>
      </c>
      <c r="M96" s="31">
        <v>0.59046806217439618</v>
      </c>
      <c r="N96" s="31">
        <v>0.61676745684640899</v>
      </c>
      <c r="O96" s="31">
        <v>0.56604966393802969</v>
      </c>
      <c r="P96" s="31">
        <v>0.52441755275329527</v>
      </c>
      <c r="Q96" s="31">
        <v>0.54601844885976536</v>
      </c>
    </row>
    <row r="97" spans="1:17" x14ac:dyDescent="0.25">
      <c r="A97" s="34" t="s">
        <v>78</v>
      </c>
      <c r="B97" s="31">
        <v>1.0835352457076346</v>
      </c>
      <c r="C97" s="31">
        <v>1.0036595434090183</v>
      </c>
      <c r="D97" s="31">
        <v>0.91340793001729326</v>
      </c>
      <c r="E97" s="31">
        <v>0.93380276957500219</v>
      </c>
      <c r="F97" s="31">
        <v>1.015577081595457</v>
      </c>
      <c r="G97" s="31">
        <v>0.78242694941383972</v>
      </c>
      <c r="H97" s="31">
        <v>0.93861096574338088</v>
      </c>
      <c r="I97" s="31">
        <v>1.0088155704002948</v>
      </c>
      <c r="J97" s="31">
        <v>1.0154002331938492</v>
      </c>
      <c r="K97" s="31">
        <v>0.32289236365696944</v>
      </c>
      <c r="L97" s="31">
        <v>0.37431208274977679</v>
      </c>
      <c r="M97" s="31">
        <v>0.38554210678714596</v>
      </c>
      <c r="N97" s="31">
        <v>0.27131626904031719</v>
      </c>
      <c r="O97" s="31">
        <v>0.30430071782082629</v>
      </c>
      <c r="P97" s="31">
        <v>0.51460209790925449</v>
      </c>
      <c r="Q97" s="31">
        <v>0.70673867511536426</v>
      </c>
    </row>
    <row r="98" spans="1:17" x14ac:dyDescent="0.25">
      <c r="A98" s="34" t="s">
        <v>79</v>
      </c>
      <c r="B98" s="31">
        <v>12.918639593411275</v>
      </c>
      <c r="C98" s="31">
        <v>14.055936177774297</v>
      </c>
      <c r="D98" s="31">
        <v>13.394606171293164</v>
      </c>
      <c r="E98" s="31">
        <v>12.862211720157022</v>
      </c>
      <c r="F98" s="31">
        <v>13.207126493673723</v>
      </c>
      <c r="G98" s="31">
        <v>14.604891581725091</v>
      </c>
      <c r="H98" s="31">
        <v>14.997126107895447</v>
      </c>
      <c r="I98" s="31">
        <v>15.452320839868818</v>
      </c>
      <c r="J98" s="31">
        <v>14.063648161099955</v>
      </c>
      <c r="K98" s="31">
        <v>14.952036108226661</v>
      </c>
      <c r="L98" s="31">
        <v>18.323654471467815</v>
      </c>
      <c r="M98" s="31">
        <v>19.438898641787137</v>
      </c>
      <c r="N98" s="31">
        <v>16.194529387343284</v>
      </c>
      <c r="O98" s="31">
        <v>18.575531906979279</v>
      </c>
      <c r="P98" s="31">
        <v>18.185612167382089</v>
      </c>
      <c r="Q98" s="31">
        <v>18.978128604017009</v>
      </c>
    </row>
    <row r="99" spans="1:17" x14ac:dyDescent="0.25">
      <c r="A99" s="32" t="s">
        <v>116</v>
      </c>
      <c r="B99" s="33">
        <v>26.3656685328632</v>
      </c>
      <c r="C99" s="33">
        <v>26.293897442625362</v>
      </c>
      <c r="D99" s="33">
        <v>25.281059112410734</v>
      </c>
      <c r="E99" s="33">
        <v>24.430324097446892</v>
      </c>
      <c r="F99" s="33">
        <v>25.143406771809648</v>
      </c>
      <c r="G99" s="33">
        <v>27.779553773945629</v>
      </c>
      <c r="H99" s="33">
        <v>30.27462596054092</v>
      </c>
      <c r="I99" s="33">
        <v>31.232490305149071</v>
      </c>
      <c r="J99" s="33">
        <v>29.434358265564526</v>
      </c>
      <c r="K99" s="33">
        <v>25.825836377949145</v>
      </c>
      <c r="L99" s="33">
        <v>33.763482373753419</v>
      </c>
      <c r="M99" s="33">
        <v>33.725980901426865</v>
      </c>
      <c r="N99" s="33">
        <v>38.115100568365271</v>
      </c>
      <c r="O99" s="33">
        <v>34.410207702693114</v>
      </c>
      <c r="P99" s="33">
        <v>34.751949217291397</v>
      </c>
      <c r="Q99" s="33">
        <v>36.2654856496858</v>
      </c>
    </row>
    <row r="100" spans="1:17" x14ac:dyDescent="0.25">
      <c r="A100" s="35" t="s">
        <v>83</v>
      </c>
      <c r="B100" s="36">
        <v>6.5574504623627057</v>
      </c>
      <c r="C100" s="36">
        <v>5.7044625818847194</v>
      </c>
      <c r="D100" s="36">
        <v>6.559555594129332</v>
      </c>
      <c r="E100" s="36">
        <v>4.3370955345256164</v>
      </c>
      <c r="F100" s="36">
        <v>3.381155488709648</v>
      </c>
      <c r="G100" s="36">
        <v>5.1795960295645394</v>
      </c>
      <c r="H100" s="36">
        <v>3.5241752464884524</v>
      </c>
      <c r="I100" s="36">
        <v>3.4661595767028919</v>
      </c>
      <c r="J100" s="36">
        <v>3.4756324899990974</v>
      </c>
      <c r="K100" s="36">
        <v>4.0815154230975041</v>
      </c>
      <c r="L100" s="36">
        <v>4.9737282336967894</v>
      </c>
      <c r="M100" s="36">
        <v>4.527657918038047</v>
      </c>
      <c r="N100" s="36">
        <v>4.6335827726552425</v>
      </c>
      <c r="O100" s="36">
        <v>4.2509427561071842</v>
      </c>
      <c r="P100" s="36">
        <v>4.5267016489512049</v>
      </c>
      <c r="Q100" s="36">
        <v>4.248222801048442</v>
      </c>
    </row>
    <row r="101" spans="1:17" x14ac:dyDescent="0.25">
      <c r="A101" s="35" t="s">
        <v>95</v>
      </c>
      <c r="B101" s="36">
        <v>0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</row>
    <row r="102" spans="1:17" x14ac:dyDescent="0.25">
      <c r="A102" s="35" t="s">
        <v>90</v>
      </c>
      <c r="B102" s="36">
        <v>0</v>
      </c>
      <c r="C102" s="36">
        <v>3.5797828620966792E-16</v>
      </c>
      <c r="D102" s="36">
        <v>8.0513475296761061E-2</v>
      </c>
      <c r="E102" s="36">
        <v>0.10113984471890966</v>
      </c>
      <c r="F102" s="36">
        <v>0</v>
      </c>
      <c r="G102" s="36">
        <v>1.3702473876180543E-2</v>
      </c>
      <c r="H102" s="36">
        <v>7.3382686750419451E-2</v>
      </c>
      <c r="I102" s="36">
        <v>1.6766266134781664E-15</v>
      </c>
      <c r="J102" s="36">
        <v>2.6545795324896313E-16</v>
      </c>
      <c r="K102" s="36">
        <v>0</v>
      </c>
      <c r="L102" s="36">
        <v>3.1954776662527232E-2</v>
      </c>
      <c r="M102" s="36">
        <v>0</v>
      </c>
      <c r="N102" s="36">
        <v>1.6167782520643395E-2</v>
      </c>
      <c r="O102" s="36">
        <v>7.8063177418184138E-2</v>
      </c>
      <c r="P102" s="36">
        <v>0</v>
      </c>
      <c r="Q102" s="36">
        <v>0</v>
      </c>
    </row>
    <row r="103" spans="1:17" x14ac:dyDescent="0.25">
      <c r="A103" s="35" t="s">
        <v>78</v>
      </c>
      <c r="B103" s="36">
        <v>0.99249376701369363</v>
      </c>
      <c r="C103" s="36">
        <v>0.68546219180282419</v>
      </c>
      <c r="D103" s="36">
        <v>0.68818593033352971</v>
      </c>
      <c r="E103" s="36">
        <v>1.0408473247854622</v>
      </c>
      <c r="F103" s="36">
        <v>0.50880369954539539</v>
      </c>
      <c r="G103" s="36">
        <v>0.57669970206424503</v>
      </c>
      <c r="H103" s="36">
        <v>0.8051975190217423</v>
      </c>
      <c r="I103" s="36">
        <v>1.0241033343231831</v>
      </c>
      <c r="J103" s="36">
        <v>0.85405893460670357</v>
      </c>
      <c r="K103" s="36">
        <v>0.21533393579486654</v>
      </c>
      <c r="L103" s="36">
        <v>0.37433404787176494</v>
      </c>
      <c r="M103" s="36">
        <v>0.29734721041840112</v>
      </c>
      <c r="N103" s="36">
        <v>0.78448151250883469</v>
      </c>
      <c r="O103" s="36">
        <v>0.83801382412432557</v>
      </c>
      <c r="P103" s="36">
        <v>0.50404408331625095</v>
      </c>
      <c r="Q103" s="36">
        <v>0.44409286031592732</v>
      </c>
    </row>
    <row r="104" spans="1:17" x14ac:dyDescent="0.25">
      <c r="A104" s="35" t="s">
        <v>84</v>
      </c>
      <c r="B104" s="36">
        <v>5.0418301540008095</v>
      </c>
      <c r="C104" s="36">
        <v>6.7041664087805843</v>
      </c>
      <c r="D104" s="36">
        <v>5.5969351102810627</v>
      </c>
      <c r="E104" s="36">
        <v>4.6686477182573558</v>
      </c>
      <c r="F104" s="36">
        <v>5.9807468228179737</v>
      </c>
      <c r="G104" s="36">
        <v>5.4784945438116779</v>
      </c>
      <c r="H104" s="36">
        <v>6.1639861853623437</v>
      </c>
      <c r="I104" s="36">
        <v>5.6316738987377768</v>
      </c>
      <c r="J104" s="36">
        <v>4.9567208751150353</v>
      </c>
      <c r="K104" s="36">
        <v>5.9169613367829568</v>
      </c>
      <c r="L104" s="36">
        <v>1.9302990630605454</v>
      </c>
      <c r="M104" s="36">
        <v>5.2393060390821526</v>
      </c>
      <c r="N104" s="36">
        <v>3.0739720956523127</v>
      </c>
      <c r="O104" s="36">
        <v>3.4485189246037886</v>
      </c>
      <c r="P104" s="36">
        <v>3.8108100205092903</v>
      </c>
      <c r="Q104" s="36">
        <v>4.1694242683203422</v>
      </c>
    </row>
    <row r="105" spans="1:17" x14ac:dyDescent="0.25">
      <c r="A105" s="35" t="s">
        <v>96</v>
      </c>
      <c r="B105" s="36">
        <v>6.0117055621141446E-2</v>
      </c>
      <c r="C105" s="36">
        <v>8.021403428656794E-2</v>
      </c>
      <c r="D105" s="36">
        <v>5.3292134647375811E-2</v>
      </c>
      <c r="E105" s="36">
        <v>2.3738507060997955</v>
      </c>
      <c r="F105" s="36">
        <v>2.3449248577212369</v>
      </c>
      <c r="G105" s="36">
        <v>2.4932695864341174</v>
      </c>
      <c r="H105" s="36">
        <v>0.30371494568854579</v>
      </c>
      <c r="I105" s="36">
        <v>0.30377922924139689</v>
      </c>
      <c r="J105" s="36">
        <v>1.9658850251906843</v>
      </c>
      <c r="K105" s="36">
        <v>1.3963986445318639</v>
      </c>
      <c r="L105" s="36">
        <v>0.78230707073847161</v>
      </c>
      <c r="M105" s="36">
        <v>0.78024314838439202</v>
      </c>
      <c r="N105" s="36">
        <v>0.2389154656541071</v>
      </c>
      <c r="O105" s="36">
        <v>0.16952727354319444</v>
      </c>
      <c r="P105" s="36">
        <v>0.58583099701012387</v>
      </c>
      <c r="Q105" s="36">
        <v>0.53358880754041682</v>
      </c>
    </row>
    <row r="106" spans="1:17" x14ac:dyDescent="0.25">
      <c r="A106" s="35" t="s">
        <v>79</v>
      </c>
      <c r="B106" s="36">
        <v>12.167167141978306</v>
      </c>
      <c r="C106" s="36">
        <v>11.306471870585693</v>
      </c>
      <c r="D106" s="36">
        <v>10.626781367710944</v>
      </c>
      <c r="E106" s="36">
        <v>10.14660742552641</v>
      </c>
      <c r="F106" s="36">
        <v>11.001259225309415</v>
      </c>
      <c r="G106" s="36">
        <v>11.345534733507472</v>
      </c>
      <c r="H106" s="36">
        <v>17.306603449584504</v>
      </c>
      <c r="I106" s="36">
        <v>18.376724438621903</v>
      </c>
      <c r="J106" s="36">
        <v>15.06475281249722</v>
      </c>
      <c r="K106" s="36">
        <v>10.620237470340486</v>
      </c>
      <c r="L106" s="36">
        <v>20.520240989087192</v>
      </c>
      <c r="M106" s="36">
        <v>19.609569489731403</v>
      </c>
      <c r="N106" s="36">
        <v>20.710184332621992</v>
      </c>
      <c r="O106" s="36">
        <v>22.250373333290732</v>
      </c>
      <c r="P106" s="36">
        <v>22.682573336368979</v>
      </c>
      <c r="Q106" s="36">
        <v>22.463398535890519</v>
      </c>
    </row>
    <row r="107" spans="1:17" x14ac:dyDescent="0.25">
      <c r="A107" s="35" t="s">
        <v>85</v>
      </c>
      <c r="B107" s="36">
        <v>9.3777879284028559E-2</v>
      </c>
      <c r="C107" s="36">
        <v>0.1396396479436415</v>
      </c>
      <c r="D107" s="36">
        <v>0.14429579155260261</v>
      </c>
      <c r="E107" s="36">
        <v>0.11429279134261221</v>
      </c>
      <c r="F107" s="36">
        <v>8.3774339009722976E-2</v>
      </c>
      <c r="G107" s="36">
        <v>3.5884757161560449E-2</v>
      </c>
      <c r="H107" s="36">
        <v>6.4258117587682836E-2</v>
      </c>
      <c r="I107" s="36">
        <v>7.7759593184439979E-2</v>
      </c>
      <c r="J107" s="36">
        <v>8.7531478104895935E-2</v>
      </c>
      <c r="K107" s="36">
        <v>8.0373747344533494E-2</v>
      </c>
      <c r="L107" s="36">
        <v>6.2564939894170002E-2</v>
      </c>
      <c r="M107" s="36">
        <v>5.5242237009069099E-2</v>
      </c>
      <c r="N107" s="36">
        <v>4.2930215345501906E-2</v>
      </c>
      <c r="O107" s="36">
        <v>1.1911143279806776E-2</v>
      </c>
      <c r="P107" s="36">
        <v>2.5521249304740812E-2</v>
      </c>
      <c r="Q107" s="36">
        <v>4.1599667051118512E-2</v>
      </c>
    </row>
    <row r="108" spans="1:17" x14ac:dyDescent="0.25">
      <c r="A108" s="35" t="s">
        <v>97</v>
      </c>
      <c r="B108" s="36">
        <v>0.14259486845785632</v>
      </c>
      <c r="C108" s="36">
        <v>0.14295597854584904</v>
      </c>
      <c r="D108" s="36">
        <v>0.13697376727366037</v>
      </c>
      <c r="E108" s="36">
        <v>0.29042842420163173</v>
      </c>
      <c r="F108" s="36">
        <v>0.22101316056357065</v>
      </c>
      <c r="G108" s="36">
        <v>1.121515840408323</v>
      </c>
      <c r="H108" s="36">
        <v>0.35715543988610693</v>
      </c>
      <c r="I108" s="36">
        <v>0.36052279788267821</v>
      </c>
      <c r="J108" s="36">
        <v>0.42841328005771961</v>
      </c>
      <c r="K108" s="36">
        <v>0.37815558541419458</v>
      </c>
      <c r="L108" s="36">
        <v>0.39195681293079254</v>
      </c>
      <c r="M108" s="36">
        <v>0.39390562474147728</v>
      </c>
      <c r="N108" s="36">
        <v>0.18713987010442218</v>
      </c>
      <c r="O108" s="36">
        <v>0.99813630673832099</v>
      </c>
      <c r="P108" s="36">
        <v>0.93402315300302718</v>
      </c>
      <c r="Q108" s="36">
        <v>1.0079120940150659</v>
      </c>
    </row>
    <row r="109" spans="1:17" x14ac:dyDescent="0.25">
      <c r="A109" s="35" t="s">
        <v>98</v>
      </c>
      <c r="B109" s="36">
        <v>1.3102372041446599</v>
      </c>
      <c r="C109" s="36">
        <v>1.5305247287954749</v>
      </c>
      <c r="D109" s="36">
        <v>1.3945259411854642</v>
      </c>
      <c r="E109" s="36">
        <v>1.3574143279891</v>
      </c>
      <c r="F109" s="36">
        <v>1.6217291781326846</v>
      </c>
      <c r="G109" s="36">
        <v>1.5348561071175104</v>
      </c>
      <c r="H109" s="36">
        <v>1.6761523701711198</v>
      </c>
      <c r="I109" s="36">
        <v>1.9917674364548035</v>
      </c>
      <c r="J109" s="36">
        <v>2.6013633699931691</v>
      </c>
      <c r="K109" s="36">
        <v>3.136860234642739</v>
      </c>
      <c r="L109" s="36">
        <v>4.696096439811166</v>
      </c>
      <c r="M109" s="36">
        <v>2.8227092340219295</v>
      </c>
      <c r="N109" s="36">
        <v>8.4277265213022119</v>
      </c>
      <c r="O109" s="36">
        <v>2.3647209635875752</v>
      </c>
      <c r="P109" s="36">
        <v>1.6824447288277771</v>
      </c>
      <c r="Q109" s="36">
        <v>3.3572466155039606</v>
      </c>
    </row>
    <row r="110" spans="1:17" x14ac:dyDescent="0.25">
      <c r="A110" s="37" t="s">
        <v>117</v>
      </c>
      <c r="B110" s="38">
        <v>2.5499674944952684</v>
      </c>
      <c r="C110" s="38">
        <v>2.2101670533285027</v>
      </c>
      <c r="D110" s="38">
        <v>2.412297386133194</v>
      </c>
      <c r="E110" s="38">
        <v>2.4956439062425675</v>
      </c>
      <c r="F110" s="38">
        <v>2.4479409261829193</v>
      </c>
      <c r="G110" s="38">
        <v>3.3523094274780885</v>
      </c>
      <c r="H110" s="38">
        <v>4.0674838055338132</v>
      </c>
      <c r="I110" s="38">
        <v>4.1580728684903505</v>
      </c>
      <c r="J110" s="38">
        <v>4.6567672121246915</v>
      </c>
      <c r="K110" s="38">
        <v>2.0607164897627879</v>
      </c>
      <c r="L110" s="38">
        <v>3.2854113757557002</v>
      </c>
      <c r="M110" s="38">
        <v>2.8699356048050828</v>
      </c>
      <c r="N110" s="38">
        <v>8.4895851577008337</v>
      </c>
      <c r="O110" s="38">
        <v>4.1111941062226265</v>
      </c>
      <c r="P110" s="38">
        <v>4.5762245769284071</v>
      </c>
      <c r="Q110" s="38">
        <v>5.5351675673994647</v>
      </c>
    </row>
    <row r="111" spans="1:17" x14ac:dyDescent="0.25">
      <c r="A111" s="67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</row>
    <row r="112" spans="1:17" ht="12.75" x14ac:dyDescent="0.25">
      <c r="A112" s="18" t="s">
        <v>122</v>
      </c>
      <c r="B112" s="19">
        <v>1925.5763586006055</v>
      </c>
      <c r="C112" s="19">
        <v>1987.4918841424474</v>
      </c>
      <c r="D112" s="19">
        <v>1957.1323583549224</v>
      </c>
      <c r="E112" s="19">
        <v>1849.6254032225727</v>
      </c>
      <c r="F112" s="19">
        <v>1872.1615582858064</v>
      </c>
      <c r="G112" s="19">
        <v>1822.5696594451886</v>
      </c>
      <c r="H112" s="19">
        <v>1800.7778069654307</v>
      </c>
      <c r="I112" s="19">
        <v>1822.3550547660298</v>
      </c>
      <c r="J112" s="19">
        <v>1758.6980603333072</v>
      </c>
      <c r="K112" s="19">
        <v>1561.7548713129224</v>
      </c>
      <c r="L112" s="19">
        <v>1707.2703201935651</v>
      </c>
      <c r="M112" s="19">
        <v>1773.9839274594603</v>
      </c>
      <c r="N112" s="19">
        <v>1772.2829024844214</v>
      </c>
      <c r="O112" s="19">
        <v>1764.0011269678093</v>
      </c>
      <c r="P112" s="19">
        <v>1763.7359838642944</v>
      </c>
      <c r="Q112" s="19">
        <v>1865.6580387557442</v>
      </c>
    </row>
    <row r="113" spans="1:17" x14ac:dyDescent="0.25">
      <c r="A113" s="20" t="s">
        <v>73</v>
      </c>
      <c r="B113" s="21">
        <v>6.8910181535693438</v>
      </c>
      <c r="C113" s="21">
        <v>7.6791630156012136</v>
      </c>
      <c r="D113" s="21">
        <v>8.8019856249383714</v>
      </c>
      <c r="E113" s="21">
        <v>8.4787029220792842</v>
      </c>
      <c r="F113" s="21">
        <v>11.010281135906379</v>
      </c>
      <c r="G113" s="21">
        <v>9.5839833722105343</v>
      </c>
      <c r="H113" s="21">
        <v>10.758006717685168</v>
      </c>
      <c r="I113" s="21">
        <v>10.763714163405647</v>
      </c>
      <c r="J113" s="21">
        <v>12.139379189206293</v>
      </c>
      <c r="K113" s="21">
        <v>7.6614567774563342</v>
      </c>
      <c r="L113" s="21">
        <v>9.4754376907731039</v>
      </c>
      <c r="M113" s="21">
        <v>7.5816834209481776</v>
      </c>
      <c r="N113" s="21">
        <v>9.1366862028851816</v>
      </c>
      <c r="O113" s="21">
        <v>6.7778454855986947</v>
      </c>
      <c r="P113" s="21">
        <v>6.7547928044430892</v>
      </c>
      <c r="Q113" s="21">
        <v>6.8729878216175777</v>
      </c>
    </row>
    <row r="114" spans="1:17" x14ac:dyDescent="0.25">
      <c r="A114" s="22" t="s">
        <v>74</v>
      </c>
      <c r="B114" s="23">
        <v>1.3736778663724485</v>
      </c>
      <c r="C114" s="23">
        <v>1.5680567637307941</v>
      </c>
      <c r="D114" s="23">
        <v>1.8607860501713085</v>
      </c>
      <c r="E114" s="23">
        <v>1.7992713019622277</v>
      </c>
      <c r="F114" s="23">
        <v>2.4486885562012448</v>
      </c>
      <c r="G114" s="23">
        <v>2.095425598639419</v>
      </c>
      <c r="H114" s="23">
        <v>2.3986890684773328</v>
      </c>
      <c r="I114" s="23">
        <v>2.395158600089148</v>
      </c>
      <c r="J114" s="23">
        <v>2.7672522671009339</v>
      </c>
      <c r="K114" s="23">
        <v>1.6546668610806352</v>
      </c>
      <c r="L114" s="23">
        <v>2.0920448339572584</v>
      </c>
      <c r="M114" s="23">
        <v>1.5890318875597087</v>
      </c>
      <c r="N114" s="23">
        <v>1.9944115478026279</v>
      </c>
      <c r="O114" s="23">
        <v>1.3877002615679035</v>
      </c>
      <c r="P114" s="23">
        <v>1.3830742010059633</v>
      </c>
      <c r="Q114" s="23">
        <v>1.3937346058829159</v>
      </c>
    </row>
    <row r="115" spans="1:17" x14ac:dyDescent="0.25">
      <c r="A115" s="22" t="s">
        <v>75</v>
      </c>
      <c r="B115" s="23">
        <v>63.591611631428357</v>
      </c>
      <c r="C115" s="23">
        <v>66.089689037275889</v>
      </c>
      <c r="D115" s="23">
        <v>67.674916215715228</v>
      </c>
      <c r="E115" s="23">
        <v>64.292196681454698</v>
      </c>
      <c r="F115" s="23">
        <v>69.018417433383462</v>
      </c>
      <c r="G115" s="23">
        <v>64.735652038176411</v>
      </c>
      <c r="H115" s="23">
        <v>66.625237906591195</v>
      </c>
      <c r="I115" s="23">
        <v>67.324003035711584</v>
      </c>
      <c r="J115" s="23">
        <v>67.478548859431115</v>
      </c>
      <c r="K115" s="23">
        <v>54.319299795895269</v>
      </c>
      <c r="L115" s="23">
        <v>61.375144881488374</v>
      </c>
      <c r="M115" s="23">
        <v>59.974352842681888</v>
      </c>
      <c r="N115" s="23">
        <v>62.088236195848005</v>
      </c>
      <c r="O115" s="23">
        <v>57.811879369400366</v>
      </c>
      <c r="P115" s="23">
        <v>57.628479323309669</v>
      </c>
      <c r="Q115" s="23">
        <v>60.386871173719214</v>
      </c>
    </row>
    <row r="116" spans="1:17" x14ac:dyDescent="0.25">
      <c r="A116" s="22" t="s">
        <v>76</v>
      </c>
      <c r="B116" s="23">
        <v>4.7180055298698447</v>
      </c>
      <c r="C116" s="23">
        <v>5.4467734180944127</v>
      </c>
      <c r="D116" s="23">
        <v>6.5652477534755791</v>
      </c>
      <c r="E116" s="23">
        <v>6.3587779039368142</v>
      </c>
      <c r="F116" s="23">
        <v>8.8268192804933996</v>
      </c>
      <c r="G116" s="23">
        <v>7.500374972401695</v>
      </c>
      <c r="H116" s="23">
        <v>8.6555675091191695</v>
      </c>
      <c r="I116" s="23">
        <v>8.6357810404203459</v>
      </c>
      <c r="J116" s="23">
        <v>10.07436683823212</v>
      </c>
      <c r="K116" s="23">
        <v>5.8921670356986242</v>
      </c>
      <c r="L116" s="23">
        <v>7.5187243735961857</v>
      </c>
      <c r="M116" s="23">
        <v>5.5851243517297497</v>
      </c>
      <c r="N116" s="23">
        <v>7.1339903368762521</v>
      </c>
      <c r="O116" s="23">
        <v>4.8262006753422044</v>
      </c>
      <c r="P116" s="23">
        <v>4.8102617814766315</v>
      </c>
      <c r="Q116" s="23">
        <v>4.8257045616674121</v>
      </c>
    </row>
    <row r="117" spans="1:17" x14ac:dyDescent="0.25">
      <c r="A117" s="24" t="s">
        <v>77</v>
      </c>
      <c r="B117" s="25">
        <v>3.3569867004703466</v>
      </c>
      <c r="C117" s="25">
        <v>3.4747263045997929</v>
      </c>
      <c r="D117" s="25">
        <v>3.478312828939448</v>
      </c>
      <c r="E117" s="25">
        <v>3.298161509663287</v>
      </c>
      <c r="F117" s="25">
        <v>3.3735002728983754</v>
      </c>
      <c r="G117" s="25">
        <v>3.2375953596125595</v>
      </c>
      <c r="H117" s="25">
        <v>3.2605407993203377</v>
      </c>
      <c r="I117" s="25">
        <v>3.2791031780617685</v>
      </c>
      <c r="J117" s="25">
        <v>3.1722845090203302</v>
      </c>
      <c r="K117" s="25">
        <v>2.753676548495072</v>
      </c>
      <c r="L117" s="25">
        <v>3.0276064111428722</v>
      </c>
      <c r="M117" s="25">
        <v>3.1079836316621581</v>
      </c>
      <c r="N117" s="25">
        <v>3.106403777015776</v>
      </c>
      <c r="O117" s="25">
        <v>3.0387294769593813</v>
      </c>
      <c r="P117" s="25">
        <v>3.0477602115261182</v>
      </c>
      <c r="Q117" s="25">
        <v>3.2098991091099007</v>
      </c>
    </row>
    <row r="118" spans="1:17" x14ac:dyDescent="0.25">
      <c r="A118" s="26" t="s">
        <v>78</v>
      </c>
      <c r="B118" s="27">
        <v>0.51804362031355145</v>
      </c>
      <c r="C118" s="27">
        <v>0.50940479555841478</v>
      </c>
      <c r="D118" s="27">
        <v>0.48465388876170695</v>
      </c>
      <c r="E118" s="27">
        <v>0.45650921061920963</v>
      </c>
      <c r="F118" s="27">
        <v>0.46775383755953331</v>
      </c>
      <c r="G118" s="27">
        <v>0.42290169740540434</v>
      </c>
      <c r="H118" s="27">
        <v>0.41715589824766625</v>
      </c>
      <c r="I118" s="27">
        <v>0.44482303424887737</v>
      </c>
      <c r="J118" s="27">
        <v>0.40957228334434598</v>
      </c>
      <c r="K118" s="27">
        <v>0.33335889794463835</v>
      </c>
      <c r="L118" s="27">
        <v>0.38785507880732317</v>
      </c>
      <c r="M118" s="27">
        <v>0.40609260823892562</v>
      </c>
      <c r="N118" s="27">
        <v>0.39239373121669169</v>
      </c>
      <c r="O118" s="27">
        <v>0.41255684795550313</v>
      </c>
      <c r="P118" s="27">
        <v>0.37909801132869902</v>
      </c>
      <c r="Q118" s="27">
        <v>0.3810137722721329</v>
      </c>
    </row>
    <row r="119" spans="1:17" x14ac:dyDescent="0.25">
      <c r="A119" s="26" t="s">
        <v>79</v>
      </c>
      <c r="B119" s="27">
        <v>0.96598304389668765</v>
      </c>
      <c r="C119" s="27">
        <v>0.89395714330270926</v>
      </c>
      <c r="D119" s="27">
        <v>0.89671026837277801</v>
      </c>
      <c r="E119" s="27">
        <v>0.84178375832396957</v>
      </c>
      <c r="F119" s="27">
        <v>0.8596169453713669</v>
      </c>
      <c r="G119" s="27">
        <v>0.823170133484178</v>
      </c>
      <c r="H119" s="27">
        <v>0.82237291773238708</v>
      </c>
      <c r="I119" s="27">
        <v>0.86885569478287594</v>
      </c>
      <c r="J119" s="27">
        <v>0.83921939845692373</v>
      </c>
      <c r="K119" s="27">
        <v>0.71837118048902937</v>
      </c>
      <c r="L119" s="27">
        <v>0.79651040462831091</v>
      </c>
      <c r="M119" s="27">
        <v>0.81896044287621472</v>
      </c>
      <c r="N119" s="27">
        <v>0.81467913772950196</v>
      </c>
      <c r="O119" s="27">
        <v>0.79961556468883799</v>
      </c>
      <c r="P119" s="27">
        <v>0.76311826168053387</v>
      </c>
      <c r="Q119" s="27">
        <v>0.838336258312531</v>
      </c>
    </row>
    <row r="120" spans="1:17" x14ac:dyDescent="0.25">
      <c r="A120" s="26" t="s">
        <v>80</v>
      </c>
      <c r="B120" s="27">
        <v>0</v>
      </c>
      <c r="C120" s="27">
        <v>0</v>
      </c>
      <c r="D120" s="27">
        <v>0</v>
      </c>
      <c r="E120" s="27">
        <v>0</v>
      </c>
      <c r="F120" s="27">
        <v>0</v>
      </c>
      <c r="G120" s="27">
        <v>6.0694845575454057E-3</v>
      </c>
      <c r="H120" s="27">
        <v>0</v>
      </c>
      <c r="I120" s="27">
        <v>5.424713440690862E-2</v>
      </c>
      <c r="J120" s="27">
        <v>4.9750132322394454E-2</v>
      </c>
      <c r="K120" s="27">
        <v>7.4199803272745488E-2</v>
      </c>
      <c r="L120" s="27">
        <v>6.364798047517066E-2</v>
      </c>
      <c r="M120" s="27">
        <v>6.3277870228809083E-2</v>
      </c>
      <c r="N120" s="27">
        <v>7.318888371488598E-2</v>
      </c>
      <c r="O120" s="27">
        <v>7.2082736212156162E-2</v>
      </c>
      <c r="P120" s="27">
        <v>7.5828273755161185E-2</v>
      </c>
      <c r="Q120" s="27">
        <v>7.9896189858584321E-2</v>
      </c>
    </row>
    <row r="121" spans="1:17" x14ac:dyDescent="0.25">
      <c r="A121" s="26" t="s">
        <v>81</v>
      </c>
      <c r="B121" s="27">
        <v>1.8729600362601071</v>
      </c>
      <c r="C121" s="27">
        <v>2.0713643657386691</v>
      </c>
      <c r="D121" s="27">
        <v>2.096948671804963</v>
      </c>
      <c r="E121" s="27">
        <v>1.9998685407201073</v>
      </c>
      <c r="F121" s="27">
        <v>2.0461294899674756</v>
      </c>
      <c r="G121" s="27">
        <v>1.9854540441654325</v>
      </c>
      <c r="H121" s="27">
        <v>2.021011983340284</v>
      </c>
      <c r="I121" s="27">
        <v>1.9111773146231061</v>
      </c>
      <c r="J121" s="27">
        <v>1.8737426948966651</v>
      </c>
      <c r="K121" s="27">
        <v>1.6277466667886578</v>
      </c>
      <c r="L121" s="27">
        <v>1.7795929472320673</v>
      </c>
      <c r="M121" s="27">
        <v>1.8196527103182087</v>
      </c>
      <c r="N121" s="27">
        <v>1.8261420243546977</v>
      </c>
      <c r="O121" s="27">
        <v>1.7544743281028838</v>
      </c>
      <c r="P121" s="27">
        <v>1.8297156647617248</v>
      </c>
      <c r="Q121" s="27">
        <v>1.9106528886666534</v>
      </c>
    </row>
    <row r="122" spans="1:17" x14ac:dyDescent="0.25">
      <c r="A122" s="28" t="s">
        <v>123</v>
      </c>
      <c r="B122" s="60">
        <v>908.6592625883319</v>
      </c>
      <c r="C122" s="60">
        <v>931.59618601152556</v>
      </c>
      <c r="D122" s="60">
        <v>918.06280735285748</v>
      </c>
      <c r="E122" s="60">
        <v>867.7005981096944</v>
      </c>
      <c r="F122" s="60">
        <v>890.5131173399534</v>
      </c>
      <c r="G122" s="60">
        <v>859.46978885601118</v>
      </c>
      <c r="H122" s="60">
        <v>836.48105718830027</v>
      </c>
      <c r="I122" s="60">
        <v>836.13488600541109</v>
      </c>
      <c r="J122" s="60">
        <v>801.14324701653516</v>
      </c>
      <c r="K122" s="60">
        <v>727.18541682589125</v>
      </c>
      <c r="L122" s="60">
        <v>792.00424956504276</v>
      </c>
      <c r="M122" s="60">
        <v>831.60893779217986</v>
      </c>
      <c r="N122" s="60">
        <v>824.27200290590827</v>
      </c>
      <c r="O122" s="60">
        <v>826.6617157431009</v>
      </c>
      <c r="P122" s="60">
        <v>824.24634287677895</v>
      </c>
      <c r="Q122" s="60">
        <v>871.82513053781975</v>
      </c>
    </row>
    <row r="123" spans="1:17" x14ac:dyDescent="0.25">
      <c r="A123" s="32" t="s">
        <v>124</v>
      </c>
      <c r="B123" s="33">
        <v>422.05040995650529</v>
      </c>
      <c r="C123" s="33">
        <v>388.74787781948783</v>
      </c>
      <c r="D123" s="33">
        <v>388.69153726609994</v>
      </c>
      <c r="E123" s="33">
        <v>331.98644450319682</v>
      </c>
      <c r="F123" s="33">
        <v>314.53113108817308</v>
      </c>
      <c r="G123" s="33">
        <v>319.83450013962613</v>
      </c>
      <c r="H123" s="33">
        <v>309.83522853900496</v>
      </c>
      <c r="I123" s="33">
        <v>308.81700577891576</v>
      </c>
      <c r="J123" s="33">
        <v>282.00531352273066</v>
      </c>
      <c r="K123" s="33">
        <v>245.73097991609168</v>
      </c>
      <c r="L123" s="33">
        <v>265.94905530804078</v>
      </c>
      <c r="M123" s="33">
        <v>284.95004598731828</v>
      </c>
      <c r="N123" s="33">
        <v>276.24439243778488</v>
      </c>
      <c r="O123" s="33">
        <v>280.15467007316676</v>
      </c>
      <c r="P123" s="33">
        <v>267.35098210394284</v>
      </c>
      <c r="Q123" s="33">
        <v>279.32361933470196</v>
      </c>
    </row>
    <row r="124" spans="1:17" x14ac:dyDescent="0.25">
      <c r="A124" s="34" t="s">
        <v>83</v>
      </c>
      <c r="B124" s="31">
        <v>73.444779079028592</v>
      </c>
      <c r="C124" s="31">
        <v>67.695104912401206</v>
      </c>
      <c r="D124" s="31">
        <v>57.499358549633733</v>
      </c>
      <c r="E124" s="31">
        <v>49.574530094012943</v>
      </c>
      <c r="F124" s="31">
        <v>37.307643222823877</v>
      </c>
      <c r="G124" s="31">
        <v>39.856099428035535</v>
      </c>
      <c r="H124" s="31">
        <v>41.137179410669724</v>
      </c>
      <c r="I124" s="31">
        <v>41.820012494636337</v>
      </c>
      <c r="J124" s="31">
        <v>27.318692049414388</v>
      </c>
      <c r="K124" s="31">
        <v>8.5896976160713177</v>
      </c>
      <c r="L124" s="31">
        <v>11.286918721390435</v>
      </c>
      <c r="M124" s="31">
        <v>15.860714658975565</v>
      </c>
      <c r="N124" s="31">
        <v>13.186434574967514</v>
      </c>
      <c r="O124" s="31">
        <v>6.0511052386569659</v>
      </c>
      <c r="P124" s="31">
        <v>11.561192494920505</v>
      </c>
      <c r="Q124" s="31">
        <v>11.751182658542163</v>
      </c>
    </row>
    <row r="125" spans="1:17" x14ac:dyDescent="0.25">
      <c r="A125" s="34" t="s">
        <v>90</v>
      </c>
      <c r="B125" s="31">
        <v>48.122241897336352</v>
      </c>
      <c r="C125" s="31">
        <v>18.886768514220648</v>
      </c>
      <c r="D125" s="31">
        <v>16.593320069551897</v>
      </c>
      <c r="E125" s="31">
        <v>13.338673485330226</v>
      </c>
      <c r="F125" s="31">
        <v>15.246522343390049</v>
      </c>
      <c r="G125" s="31">
        <v>15.166196060512856</v>
      </c>
      <c r="H125" s="31">
        <v>13.712325291308733</v>
      </c>
      <c r="I125" s="31">
        <v>15.116182414351201</v>
      </c>
      <c r="J125" s="31">
        <v>16.029528090224058</v>
      </c>
      <c r="K125" s="31">
        <v>14.818316957825868</v>
      </c>
      <c r="L125" s="31">
        <v>15.247852714998578</v>
      </c>
      <c r="M125" s="31">
        <v>14.258924638029375</v>
      </c>
      <c r="N125" s="31">
        <v>10.990514408287732</v>
      </c>
      <c r="O125" s="31">
        <v>9.8893132819975058</v>
      </c>
      <c r="P125" s="31">
        <v>10.047056261789846</v>
      </c>
      <c r="Q125" s="31">
        <v>10.899768688269326</v>
      </c>
    </row>
    <row r="126" spans="1:17" x14ac:dyDescent="0.25">
      <c r="A126" s="34" t="s">
        <v>78</v>
      </c>
      <c r="B126" s="31">
        <v>16.5547953194359</v>
      </c>
      <c r="C126" s="31">
        <v>13.834636980848691</v>
      </c>
      <c r="D126" s="31">
        <v>13.674669548933018</v>
      </c>
      <c r="E126" s="31">
        <v>10.029945339424193</v>
      </c>
      <c r="F126" s="31">
        <v>10.169766344108949</v>
      </c>
      <c r="G126" s="31">
        <v>9.6488491043978826</v>
      </c>
      <c r="H126" s="31">
        <v>8.5682962663014255</v>
      </c>
      <c r="I126" s="31">
        <v>7.2577034446177349</v>
      </c>
      <c r="J126" s="31">
        <v>6.9228582474858937</v>
      </c>
      <c r="K126" s="31">
        <v>5.1451710692090424</v>
      </c>
      <c r="L126" s="31">
        <v>7.0337976743617254</v>
      </c>
      <c r="M126" s="31">
        <v>4.1427138903943543</v>
      </c>
      <c r="N126" s="31">
        <v>4.1170229122306319</v>
      </c>
      <c r="O126" s="31">
        <v>5.6377679486342647</v>
      </c>
      <c r="P126" s="31">
        <v>2.8379224395438292</v>
      </c>
      <c r="Q126" s="31">
        <v>1.8580119463296567</v>
      </c>
    </row>
    <row r="127" spans="1:17" x14ac:dyDescent="0.25">
      <c r="A127" s="34" t="s">
        <v>84</v>
      </c>
      <c r="B127" s="31">
        <v>46.826353010925956</v>
      </c>
      <c r="C127" s="31">
        <v>48.292641559398511</v>
      </c>
      <c r="D127" s="31">
        <v>44.400341194286469</v>
      </c>
      <c r="E127" s="31">
        <v>39.027360278439701</v>
      </c>
      <c r="F127" s="31">
        <v>34.375735505922343</v>
      </c>
      <c r="G127" s="31">
        <v>38.716755883092262</v>
      </c>
      <c r="H127" s="31">
        <v>34.30727703971894</v>
      </c>
      <c r="I127" s="31">
        <v>32.815999539928157</v>
      </c>
      <c r="J127" s="31">
        <v>24.456213323224677</v>
      </c>
      <c r="K127" s="31">
        <v>15.523752887208254</v>
      </c>
      <c r="L127" s="31">
        <v>15.209308244401733</v>
      </c>
      <c r="M127" s="31">
        <v>13.084735048283809</v>
      </c>
      <c r="N127" s="31">
        <v>5.6785987544775791</v>
      </c>
      <c r="O127" s="31">
        <v>4.9990118272117225</v>
      </c>
      <c r="P127" s="31">
        <v>3.1223686018895971</v>
      </c>
      <c r="Q127" s="31">
        <v>3.0079019189118208</v>
      </c>
    </row>
    <row r="128" spans="1:17" x14ac:dyDescent="0.25">
      <c r="A128" s="34" t="s">
        <v>79</v>
      </c>
      <c r="B128" s="31">
        <v>237.10224064977848</v>
      </c>
      <c r="C128" s="31">
        <v>240.03872585261871</v>
      </c>
      <c r="D128" s="31">
        <v>256.52384790369473</v>
      </c>
      <c r="E128" s="31">
        <v>220.01593530598973</v>
      </c>
      <c r="F128" s="31">
        <v>217.43146367192793</v>
      </c>
      <c r="G128" s="31">
        <v>216.44659966358765</v>
      </c>
      <c r="H128" s="31">
        <v>212.11015053100621</v>
      </c>
      <c r="I128" s="31">
        <v>211.80710788538235</v>
      </c>
      <c r="J128" s="31">
        <v>207.27802181238164</v>
      </c>
      <c r="K128" s="31">
        <v>201.65404138577725</v>
      </c>
      <c r="L128" s="31">
        <v>217.17117795288829</v>
      </c>
      <c r="M128" s="31">
        <v>237.60295775163519</v>
      </c>
      <c r="N128" s="31">
        <v>242.27182178782141</v>
      </c>
      <c r="O128" s="31">
        <v>253.5774717766663</v>
      </c>
      <c r="P128" s="31">
        <v>239.78244230579915</v>
      </c>
      <c r="Q128" s="31">
        <v>251.80675412264893</v>
      </c>
    </row>
    <row r="129" spans="1:17" x14ac:dyDescent="0.25">
      <c r="A129" s="32" t="s">
        <v>125</v>
      </c>
      <c r="B129" s="33">
        <v>486.60885263182661</v>
      </c>
      <c r="C129" s="33">
        <v>542.84830819203762</v>
      </c>
      <c r="D129" s="33">
        <v>529.37127008675748</v>
      </c>
      <c r="E129" s="33">
        <v>535.71415360649735</v>
      </c>
      <c r="F129" s="33">
        <v>575.98198625178009</v>
      </c>
      <c r="G129" s="33">
        <v>539.63528871638505</v>
      </c>
      <c r="H129" s="33">
        <v>526.64582864929525</v>
      </c>
      <c r="I129" s="33">
        <v>527.31788022649516</v>
      </c>
      <c r="J129" s="33">
        <v>519.13793349380444</v>
      </c>
      <c r="K129" s="33">
        <v>481.45443690979954</v>
      </c>
      <c r="L129" s="33">
        <v>526.05519425700209</v>
      </c>
      <c r="M129" s="33">
        <v>546.65889180486181</v>
      </c>
      <c r="N129" s="33">
        <v>548.02761046812338</v>
      </c>
      <c r="O129" s="33">
        <v>546.50704566993386</v>
      </c>
      <c r="P129" s="33">
        <v>556.89536077283617</v>
      </c>
      <c r="Q129" s="33">
        <v>592.50151120311762</v>
      </c>
    </row>
    <row r="130" spans="1:17" x14ac:dyDescent="0.25">
      <c r="A130" s="28" t="s">
        <v>126</v>
      </c>
      <c r="B130" s="60">
        <v>597.01038939243176</v>
      </c>
      <c r="C130" s="60">
        <v>603.29757139165565</v>
      </c>
      <c r="D130" s="60">
        <v>591.5757323390992</v>
      </c>
      <c r="E130" s="60">
        <v>558.02340946008019</v>
      </c>
      <c r="F130" s="60">
        <v>567.74147553963451</v>
      </c>
      <c r="G130" s="60">
        <v>547.87603027028103</v>
      </c>
      <c r="H130" s="60">
        <v>560.44920145522337</v>
      </c>
      <c r="I130" s="60">
        <v>559.19801756501033</v>
      </c>
      <c r="J130" s="60">
        <v>542.17685816750452</v>
      </c>
      <c r="K130" s="60">
        <v>464.27379551035699</v>
      </c>
      <c r="L130" s="60">
        <v>507.3671910579917</v>
      </c>
      <c r="M130" s="60">
        <v>525.677648913658</v>
      </c>
      <c r="N130" s="60">
        <v>533.67240981501664</v>
      </c>
      <c r="O130" s="60">
        <v>524.97530907462499</v>
      </c>
      <c r="P130" s="60">
        <v>542.28709811541376</v>
      </c>
      <c r="Q130" s="60">
        <v>569.53382445842965</v>
      </c>
    </row>
    <row r="131" spans="1:17" x14ac:dyDescent="0.25">
      <c r="A131" s="32" t="s">
        <v>127</v>
      </c>
      <c r="B131" s="33">
        <v>256.09889836233998</v>
      </c>
      <c r="C131" s="33">
        <v>268.15251112810643</v>
      </c>
      <c r="D131" s="33">
        <v>275.31504601810519</v>
      </c>
      <c r="E131" s="33">
        <v>247.2847535364472</v>
      </c>
      <c r="F131" s="33">
        <v>237.34406416946558</v>
      </c>
      <c r="G131" s="33">
        <v>203.89322100458858</v>
      </c>
      <c r="H131" s="33">
        <v>155.39616832059662</v>
      </c>
      <c r="I131" s="33">
        <v>153.98236285793746</v>
      </c>
      <c r="J131" s="33">
        <v>144.28965007501253</v>
      </c>
      <c r="K131" s="33">
        <v>189.95426491842588</v>
      </c>
      <c r="L131" s="33">
        <v>192.44282637108515</v>
      </c>
      <c r="M131" s="33">
        <v>202.28373918325221</v>
      </c>
      <c r="N131" s="33">
        <v>171.82903481963072</v>
      </c>
      <c r="O131" s="33">
        <v>177.56558182187939</v>
      </c>
      <c r="P131" s="33">
        <v>162.58939401599426</v>
      </c>
      <c r="Q131" s="33">
        <v>154.70984248110938</v>
      </c>
    </row>
    <row r="132" spans="1:17" x14ac:dyDescent="0.25">
      <c r="A132" s="34" t="s">
        <v>90</v>
      </c>
      <c r="B132" s="66">
        <v>32.615041007970788</v>
      </c>
      <c r="C132" s="66">
        <v>14.188595989018802</v>
      </c>
      <c r="D132" s="66">
        <v>12.654263959921202</v>
      </c>
      <c r="E132" s="66">
        <v>10.865251408728774</v>
      </c>
      <c r="F132" s="66">
        <v>11.458030356573907</v>
      </c>
      <c r="G132" s="66">
        <v>11.534401209656716</v>
      </c>
      <c r="H132" s="66">
        <v>10.794274851976075</v>
      </c>
      <c r="I132" s="66">
        <v>11.474805660508929</v>
      </c>
      <c r="J132" s="66">
        <v>11.939930013091898</v>
      </c>
      <c r="K132" s="66">
        <v>9.8316706002189047</v>
      </c>
      <c r="L132" s="66">
        <v>10.337502219200704</v>
      </c>
      <c r="M132" s="66">
        <v>9.7894013585070034</v>
      </c>
      <c r="N132" s="66">
        <v>7.5226715032644407</v>
      </c>
      <c r="O132" s="66">
        <v>6.7249153083583293</v>
      </c>
      <c r="P132" s="66">
        <v>7.060925065661797</v>
      </c>
      <c r="Q132" s="66">
        <v>7.4936435282746725</v>
      </c>
    </row>
    <row r="133" spans="1:17" x14ac:dyDescent="0.25">
      <c r="A133" s="34" t="s">
        <v>78</v>
      </c>
      <c r="B133" s="66">
        <v>17.979217117867254</v>
      </c>
      <c r="C133" s="66">
        <v>17.640647655574199</v>
      </c>
      <c r="D133" s="66">
        <v>15.739378866017985</v>
      </c>
      <c r="E133" s="66">
        <v>15.740809785458218</v>
      </c>
      <c r="F133" s="66">
        <v>11.425512322634169</v>
      </c>
      <c r="G133" s="66">
        <v>9.6388032272718096</v>
      </c>
      <c r="H133" s="66">
        <v>5.7957810196712387</v>
      </c>
      <c r="I133" s="66">
        <v>8.7940865861143696</v>
      </c>
      <c r="J133" s="66">
        <v>6.9017746732765675</v>
      </c>
      <c r="K133" s="66">
        <v>10.879412524039148</v>
      </c>
      <c r="L133" s="66">
        <v>10.969873555245211</v>
      </c>
      <c r="M133" s="66">
        <v>9.0937243206077714</v>
      </c>
      <c r="N133" s="66">
        <v>5.3645490832075726</v>
      </c>
      <c r="O133" s="66">
        <v>4.6977271674815855</v>
      </c>
      <c r="P133" s="66">
        <v>2.7591317200383547</v>
      </c>
      <c r="Q133" s="66">
        <v>2.3318127892520315</v>
      </c>
    </row>
    <row r="134" spans="1:17" x14ac:dyDescent="0.25">
      <c r="A134" s="34" t="s">
        <v>84</v>
      </c>
      <c r="B134" s="66">
        <v>12.588162211148331</v>
      </c>
      <c r="C134" s="66">
        <v>13.347717205915147</v>
      </c>
      <c r="D134" s="66">
        <v>13.355601403866023</v>
      </c>
      <c r="E134" s="66">
        <v>7.7068678956352059</v>
      </c>
      <c r="F134" s="66">
        <v>12.096386608640339</v>
      </c>
      <c r="G134" s="66">
        <v>0.93902180177944972</v>
      </c>
      <c r="H134" s="66">
        <v>9.154021341411557</v>
      </c>
      <c r="I134" s="66">
        <v>5.5289783471094305</v>
      </c>
      <c r="J134" s="66">
        <v>3.5950947411942993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</row>
    <row r="135" spans="1:17" x14ac:dyDescent="0.25">
      <c r="A135" s="34" t="s">
        <v>79</v>
      </c>
      <c r="B135" s="66">
        <v>192.91647802535357</v>
      </c>
      <c r="C135" s="66">
        <v>222.97555027759827</v>
      </c>
      <c r="D135" s="66">
        <v>233.56580178830004</v>
      </c>
      <c r="E135" s="66">
        <v>212.97182444662494</v>
      </c>
      <c r="F135" s="66">
        <v>202.36413488161716</v>
      </c>
      <c r="G135" s="66">
        <v>181.78099476588062</v>
      </c>
      <c r="H135" s="66">
        <v>129.65209110753773</v>
      </c>
      <c r="I135" s="66">
        <v>128.18449226420472</v>
      </c>
      <c r="J135" s="66">
        <v>121.85285064744974</v>
      </c>
      <c r="K135" s="66">
        <v>169.24318179416778</v>
      </c>
      <c r="L135" s="66">
        <v>171.13545059663923</v>
      </c>
      <c r="M135" s="66">
        <v>183.4006135041374</v>
      </c>
      <c r="N135" s="66">
        <v>158.94181423315868</v>
      </c>
      <c r="O135" s="66">
        <v>166.1429393460395</v>
      </c>
      <c r="P135" s="66">
        <v>152.7693372302941</v>
      </c>
      <c r="Q135" s="66">
        <v>144.88438616358263</v>
      </c>
    </row>
    <row r="136" spans="1:17" x14ac:dyDescent="0.25">
      <c r="A136" s="32" t="s">
        <v>128</v>
      </c>
      <c r="B136" s="33">
        <v>340.9114910300919</v>
      </c>
      <c r="C136" s="33">
        <v>335.14506026354906</v>
      </c>
      <c r="D136" s="33">
        <v>316.26068632099413</v>
      </c>
      <c r="E136" s="33">
        <v>310.73865592363302</v>
      </c>
      <c r="F136" s="33">
        <v>330.39741137016887</v>
      </c>
      <c r="G136" s="33">
        <v>343.98280926569242</v>
      </c>
      <c r="H136" s="33">
        <v>405.05303313462673</v>
      </c>
      <c r="I136" s="33">
        <v>405.21565470707253</v>
      </c>
      <c r="J136" s="33">
        <v>397.88720809249196</v>
      </c>
      <c r="K136" s="33">
        <v>274.31953059193114</v>
      </c>
      <c r="L136" s="33">
        <v>314.92436468690659</v>
      </c>
      <c r="M136" s="33">
        <v>323.39390973040594</v>
      </c>
      <c r="N136" s="33">
        <v>361.84337499538606</v>
      </c>
      <c r="O136" s="33">
        <v>347.40972725274571</v>
      </c>
      <c r="P136" s="33">
        <v>379.69770409941941</v>
      </c>
      <c r="Q136" s="33">
        <v>414.82398197732022</v>
      </c>
    </row>
    <row r="137" spans="1:17" x14ac:dyDescent="0.25">
      <c r="A137" s="28" t="s">
        <v>129</v>
      </c>
      <c r="B137" s="29">
        <v>339.97540673813143</v>
      </c>
      <c r="C137" s="29">
        <v>368.33971819996373</v>
      </c>
      <c r="D137" s="29">
        <v>359.11257018972549</v>
      </c>
      <c r="E137" s="29">
        <v>339.67428533370162</v>
      </c>
      <c r="F137" s="29">
        <v>319.22925872733595</v>
      </c>
      <c r="G137" s="29">
        <v>328.07080897785556</v>
      </c>
      <c r="H137" s="29">
        <v>312.1495063207135</v>
      </c>
      <c r="I137" s="29">
        <v>334.62439117792042</v>
      </c>
      <c r="J137" s="29">
        <v>319.74612348627613</v>
      </c>
      <c r="K137" s="29">
        <v>298.01439195804801</v>
      </c>
      <c r="L137" s="29">
        <v>324.40992137957267</v>
      </c>
      <c r="M137" s="29">
        <v>338.85916461904094</v>
      </c>
      <c r="N137" s="29">
        <v>330.8787617030689</v>
      </c>
      <c r="O137" s="29">
        <v>338.52174688121499</v>
      </c>
      <c r="P137" s="29">
        <v>323.57817455034035</v>
      </c>
      <c r="Q137" s="29">
        <v>347.60988648749799</v>
      </c>
    </row>
    <row r="138" spans="1:17" x14ac:dyDescent="0.25">
      <c r="A138" s="32" t="s">
        <v>130</v>
      </c>
      <c r="B138" s="33">
        <v>110.87563545404139</v>
      </c>
      <c r="C138" s="33">
        <v>116.11626724621446</v>
      </c>
      <c r="D138" s="33">
        <v>110.42261390994888</v>
      </c>
      <c r="E138" s="33">
        <v>97.642590174364344</v>
      </c>
      <c r="F138" s="33">
        <v>96.356408104369336</v>
      </c>
      <c r="G138" s="33">
        <v>93.569216673454221</v>
      </c>
      <c r="H138" s="33">
        <v>87.933240557218838</v>
      </c>
      <c r="I138" s="33">
        <v>90.170322931769959</v>
      </c>
      <c r="J138" s="33">
        <v>92.607337252113425</v>
      </c>
      <c r="K138" s="33">
        <v>91.873859611021629</v>
      </c>
      <c r="L138" s="33">
        <v>96.634855930321507</v>
      </c>
      <c r="M138" s="33">
        <v>88.255192161113285</v>
      </c>
      <c r="N138" s="33">
        <v>78.755589369785284</v>
      </c>
      <c r="O138" s="33">
        <v>82.968100624005984</v>
      </c>
      <c r="P138" s="33">
        <v>83.659579776051416</v>
      </c>
      <c r="Q138" s="33">
        <v>91.721271631513901</v>
      </c>
    </row>
    <row r="139" spans="1:17" x14ac:dyDescent="0.25">
      <c r="A139" s="34" t="s">
        <v>90</v>
      </c>
      <c r="B139" s="31">
        <v>8.1211858814929236</v>
      </c>
      <c r="C139" s="31">
        <v>3.880953597583999</v>
      </c>
      <c r="D139" s="31">
        <v>3.037661276643008</v>
      </c>
      <c r="E139" s="31">
        <v>2.3755410342571772</v>
      </c>
      <c r="F139" s="31">
        <v>2.3843884176308325</v>
      </c>
      <c r="G139" s="31">
        <v>2.430172923101706</v>
      </c>
      <c r="H139" s="31">
        <v>2.2221731023269093</v>
      </c>
      <c r="I139" s="31">
        <v>2.341566248001226</v>
      </c>
      <c r="J139" s="31">
        <v>2.4794309367219216</v>
      </c>
      <c r="K139" s="31">
        <v>2.0907738658307098</v>
      </c>
      <c r="L139" s="31">
        <v>2.1840268221785952</v>
      </c>
      <c r="M139" s="31">
        <v>2.0438312410638835</v>
      </c>
      <c r="N139" s="31">
        <v>1.6334948620014222</v>
      </c>
      <c r="O139" s="31">
        <v>1.4311601688414159</v>
      </c>
      <c r="P139" s="31">
        <v>1.5044071872774814</v>
      </c>
      <c r="Q139" s="31">
        <v>1.4684510284629018</v>
      </c>
    </row>
    <row r="140" spans="1:17" x14ac:dyDescent="0.25">
      <c r="A140" s="34" t="s">
        <v>78</v>
      </c>
      <c r="B140" s="31">
        <v>10.247282406386583</v>
      </c>
      <c r="C140" s="31">
        <v>10.137034376448687</v>
      </c>
      <c r="D140" s="31">
        <v>7.1964602620979941</v>
      </c>
      <c r="E140" s="31">
        <v>6.2965945209193359</v>
      </c>
      <c r="F140" s="31">
        <v>5.6638484814121828</v>
      </c>
      <c r="G140" s="31">
        <v>5.8867446970106148</v>
      </c>
      <c r="H140" s="31">
        <v>4.7004825947039333</v>
      </c>
      <c r="I140" s="31">
        <v>7.4689216846900655</v>
      </c>
      <c r="J140" s="31">
        <v>6.9021077010516931</v>
      </c>
      <c r="K140" s="31">
        <v>5.0520175426408969</v>
      </c>
      <c r="L140" s="31">
        <v>5.0114833309794644</v>
      </c>
      <c r="M140" s="31">
        <v>5.3534831443034125</v>
      </c>
      <c r="N140" s="31">
        <v>3.5188242874517357</v>
      </c>
      <c r="O140" s="31">
        <v>3.8824486123255584</v>
      </c>
      <c r="P140" s="31">
        <v>1.6983705715715769</v>
      </c>
      <c r="Q140" s="31">
        <v>3.2897540858368934</v>
      </c>
    </row>
    <row r="141" spans="1:17" x14ac:dyDescent="0.25">
      <c r="A141" s="34" t="s">
        <v>79</v>
      </c>
      <c r="B141" s="31">
        <v>92.507167166161878</v>
      </c>
      <c r="C141" s="31">
        <v>102.09827927218177</v>
      </c>
      <c r="D141" s="31">
        <v>100.18849237120784</v>
      </c>
      <c r="E141" s="31">
        <v>88.970454619187819</v>
      </c>
      <c r="F141" s="31">
        <v>88.308171205326332</v>
      </c>
      <c r="G141" s="31">
        <v>85.252299053341915</v>
      </c>
      <c r="H141" s="31">
        <v>81.01058486018799</v>
      </c>
      <c r="I141" s="31">
        <v>80.359834999078657</v>
      </c>
      <c r="J141" s="31">
        <v>83.225798614339823</v>
      </c>
      <c r="K141" s="31">
        <v>84.73106820255002</v>
      </c>
      <c r="L141" s="31">
        <v>89.439345777163439</v>
      </c>
      <c r="M141" s="31">
        <v>80.857877775746005</v>
      </c>
      <c r="N141" s="31">
        <v>73.603270220332121</v>
      </c>
      <c r="O141" s="31">
        <v>77.654491842838993</v>
      </c>
      <c r="P141" s="31">
        <v>80.456802017202349</v>
      </c>
      <c r="Q141" s="31">
        <v>86.963066517214145</v>
      </c>
    </row>
    <row r="142" spans="1:17" x14ac:dyDescent="0.25">
      <c r="A142" s="32" t="s">
        <v>131</v>
      </c>
      <c r="B142" s="33">
        <v>197.10881591506558</v>
      </c>
      <c r="C142" s="33">
        <v>208.19848086633453</v>
      </c>
      <c r="D142" s="33">
        <v>202.33288380011567</v>
      </c>
      <c r="E142" s="33">
        <v>194.5499989638175</v>
      </c>
      <c r="F142" s="33">
        <v>186.86792479969085</v>
      </c>
      <c r="G142" s="33">
        <v>187.85541047921009</v>
      </c>
      <c r="H142" s="33">
        <v>191.50719801155006</v>
      </c>
      <c r="I142" s="33">
        <v>214.31739279175022</v>
      </c>
      <c r="J142" s="33">
        <v>201.6711741260217</v>
      </c>
      <c r="K142" s="33">
        <v>186.68458012491766</v>
      </c>
      <c r="L142" s="33">
        <v>202.13567066931361</v>
      </c>
      <c r="M142" s="33">
        <v>209.68471209048579</v>
      </c>
      <c r="N142" s="33">
        <v>203.83435776592464</v>
      </c>
      <c r="O142" s="33">
        <v>207.80541255296993</v>
      </c>
      <c r="P142" s="33">
        <v>201.98424469879299</v>
      </c>
      <c r="Q142" s="33">
        <v>220.3089931126616</v>
      </c>
    </row>
    <row r="143" spans="1:17" x14ac:dyDescent="0.25">
      <c r="A143" s="35" t="s">
        <v>83</v>
      </c>
      <c r="B143" s="36">
        <v>50.500059105150811</v>
      </c>
      <c r="C143" s="36">
        <v>49.335549507180161</v>
      </c>
      <c r="D143" s="36">
        <v>56.018104590237556</v>
      </c>
      <c r="E143" s="36">
        <v>37.617076158582769</v>
      </c>
      <c r="F143" s="36">
        <v>39.807955178630294</v>
      </c>
      <c r="G143" s="36">
        <v>43.8927719637162</v>
      </c>
      <c r="H143" s="36">
        <v>29.460239615693482</v>
      </c>
      <c r="I143" s="36">
        <v>33.556359902963848</v>
      </c>
      <c r="J143" s="36">
        <v>33.452006037265491</v>
      </c>
      <c r="K143" s="36">
        <v>26.103615901925721</v>
      </c>
      <c r="L143" s="36">
        <v>22.367532435675511</v>
      </c>
      <c r="M143" s="36">
        <v>26.437938096741046</v>
      </c>
      <c r="N143" s="36">
        <v>26.764923356072874</v>
      </c>
      <c r="O143" s="36">
        <v>24.722316155618529</v>
      </c>
      <c r="P143" s="36">
        <v>23.66030005206844</v>
      </c>
      <c r="Q143" s="36">
        <v>24.520680959496048</v>
      </c>
    </row>
    <row r="144" spans="1:17" x14ac:dyDescent="0.25">
      <c r="A144" s="35" t="s">
        <v>95</v>
      </c>
      <c r="B144" s="36">
        <v>0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</row>
    <row r="145" spans="1:17" x14ac:dyDescent="0.25">
      <c r="A145" s="35" t="s">
        <v>90</v>
      </c>
      <c r="B145" s="36">
        <v>0</v>
      </c>
      <c r="C145" s="36">
        <v>2.5418865322786202E-15</v>
      </c>
      <c r="D145" s="36">
        <v>4.1652894600972079</v>
      </c>
      <c r="E145" s="36">
        <v>5.9381423125540023</v>
      </c>
      <c r="F145" s="36">
        <v>0</v>
      </c>
      <c r="G145" s="36">
        <v>0.36143521572194676</v>
      </c>
      <c r="H145" s="36">
        <v>4.017699327242279</v>
      </c>
      <c r="I145" s="36">
        <v>1.021444813867739E-14</v>
      </c>
      <c r="J145" s="36">
        <v>1.9754957171328549E-15</v>
      </c>
      <c r="K145" s="36">
        <v>0</v>
      </c>
      <c r="L145" s="36">
        <v>5.1007265147657416E-15</v>
      </c>
      <c r="M145" s="36">
        <v>0</v>
      </c>
      <c r="N145" s="36">
        <v>0</v>
      </c>
      <c r="O145" s="36">
        <v>1.8394107089420546E-15</v>
      </c>
      <c r="P145" s="36">
        <v>0</v>
      </c>
      <c r="Q145" s="36">
        <v>0</v>
      </c>
    </row>
    <row r="146" spans="1:17" x14ac:dyDescent="0.25">
      <c r="A146" s="35" t="s">
        <v>78</v>
      </c>
      <c r="B146" s="36">
        <v>5.64138391669987</v>
      </c>
      <c r="C146" s="36">
        <v>4.1816155743208361</v>
      </c>
      <c r="D146" s="36">
        <v>4.0352895642628033</v>
      </c>
      <c r="E146" s="36">
        <v>4.4907436115400117</v>
      </c>
      <c r="F146" s="36">
        <v>2.7113472986147182</v>
      </c>
      <c r="G146" s="36">
        <v>4.4847898622634945</v>
      </c>
      <c r="H146" s="36">
        <v>6.0810837446263077</v>
      </c>
      <c r="I146" s="36">
        <v>6.3222713093735594</v>
      </c>
      <c r="J146" s="36">
        <v>5.8769607224908809</v>
      </c>
      <c r="K146" s="36">
        <v>3.2709663303678793</v>
      </c>
      <c r="L146" s="36">
        <v>3.2935747321712046</v>
      </c>
      <c r="M146" s="36">
        <v>4.2638385940776944</v>
      </c>
      <c r="N146" s="36">
        <v>4.8962895808581708</v>
      </c>
      <c r="O146" s="36">
        <v>4.7971330417668669</v>
      </c>
      <c r="P146" s="36">
        <v>2.6721448473368286</v>
      </c>
      <c r="Q146" s="36">
        <v>2.6971787733109913</v>
      </c>
    </row>
    <row r="147" spans="1:17" x14ac:dyDescent="0.25">
      <c r="A147" s="35" t="s">
        <v>84</v>
      </c>
      <c r="B147" s="36">
        <v>34.252196167268174</v>
      </c>
      <c r="C147" s="36">
        <v>46.142084063552133</v>
      </c>
      <c r="D147" s="36">
        <v>37.487457336243146</v>
      </c>
      <c r="E147" s="36">
        <v>25.415072439122273</v>
      </c>
      <c r="F147" s="36">
        <v>32.204993910917835</v>
      </c>
      <c r="G147" s="36">
        <v>29.386109315339031</v>
      </c>
      <c r="H147" s="36">
        <v>33.060653279587569</v>
      </c>
      <c r="I147" s="36">
        <v>26.044037106220983</v>
      </c>
      <c r="J147" s="36">
        <v>25.821264776534015</v>
      </c>
      <c r="K147" s="36">
        <v>20.709102061405993</v>
      </c>
      <c r="L147" s="36">
        <v>15.279410727918208</v>
      </c>
      <c r="M147" s="36">
        <v>14.594870361156113</v>
      </c>
      <c r="N147" s="36">
        <v>13.069036873629438</v>
      </c>
      <c r="O147" s="36">
        <v>13.552801053988489</v>
      </c>
      <c r="P147" s="36">
        <v>13.885150190392784</v>
      </c>
      <c r="Q147" s="36">
        <v>15.262706571435185</v>
      </c>
    </row>
    <row r="148" spans="1:17" x14ac:dyDescent="0.25">
      <c r="A148" s="35" t="s">
        <v>96</v>
      </c>
      <c r="B148" s="36">
        <v>0.12020617513579152</v>
      </c>
      <c r="C148" s="36">
        <v>0.16821649021115853</v>
      </c>
      <c r="D148" s="36">
        <v>0.1075031158314949</v>
      </c>
      <c r="E148" s="36">
        <v>24.177846715874587</v>
      </c>
      <c r="F148" s="36">
        <v>19.226602196405942</v>
      </c>
      <c r="G148" s="36">
        <v>20.178377803775042</v>
      </c>
      <c r="H148" s="36">
        <v>5.017890991899927</v>
      </c>
      <c r="I148" s="36">
        <v>4.9227380560713927</v>
      </c>
      <c r="J148" s="36">
        <v>14.340141070135587</v>
      </c>
      <c r="K148" s="36">
        <v>11.437154814641818</v>
      </c>
      <c r="L148" s="36">
        <v>6.1770939617384846</v>
      </c>
      <c r="M148" s="36">
        <v>6.0445964436124573</v>
      </c>
      <c r="N148" s="36">
        <v>2.1154582101440957</v>
      </c>
      <c r="O148" s="36">
        <v>1.3255549053528282</v>
      </c>
      <c r="P148" s="36">
        <v>1.117453192673991</v>
      </c>
      <c r="Q148" s="36">
        <v>4.3665475843945725</v>
      </c>
    </row>
    <row r="149" spans="1:17" x14ac:dyDescent="0.25">
      <c r="A149" s="35" t="s">
        <v>79</v>
      </c>
      <c r="B149" s="36">
        <v>71.580926678483095</v>
      </c>
      <c r="C149" s="36">
        <v>68.590542008161336</v>
      </c>
      <c r="D149" s="36">
        <v>59.661280948287235</v>
      </c>
      <c r="E149" s="36">
        <v>53.70729057947802</v>
      </c>
      <c r="F149" s="36">
        <v>55.780364596457218</v>
      </c>
      <c r="G149" s="36">
        <v>46.972385859207208</v>
      </c>
      <c r="H149" s="36">
        <v>78.297945965098961</v>
      </c>
      <c r="I149" s="36">
        <v>75.804776106161398</v>
      </c>
      <c r="J149" s="36">
        <v>60.601651623878901</v>
      </c>
      <c r="K149" s="36">
        <v>52.571664736325914</v>
      </c>
      <c r="L149" s="36">
        <v>74.551542869317558</v>
      </c>
      <c r="M149" s="36">
        <v>86.105027061833141</v>
      </c>
      <c r="N149" s="36">
        <v>81.377126268343702</v>
      </c>
      <c r="O149" s="36">
        <v>89.805382525403573</v>
      </c>
      <c r="P149" s="36">
        <v>84.372610485725446</v>
      </c>
      <c r="Q149" s="36">
        <v>92.048397807172236</v>
      </c>
    </row>
    <row r="150" spans="1:17" x14ac:dyDescent="0.25">
      <c r="A150" s="35" t="s">
        <v>85</v>
      </c>
      <c r="B150" s="36">
        <v>21.773598369792889</v>
      </c>
      <c r="C150" s="36">
        <v>24.405528811088132</v>
      </c>
      <c r="D150" s="36">
        <v>26.028186532003151</v>
      </c>
      <c r="E150" s="36">
        <v>23.867317692024525</v>
      </c>
      <c r="F150" s="36">
        <v>16.580435900578749</v>
      </c>
      <c r="G150" s="36">
        <v>9.0335860379923911</v>
      </c>
      <c r="H150" s="36">
        <v>9.0009291952141108</v>
      </c>
      <c r="I150" s="36">
        <v>8.9527566168016506</v>
      </c>
      <c r="J150" s="36">
        <v>11.798373030011962</v>
      </c>
      <c r="K150" s="36">
        <v>10.973239933879809</v>
      </c>
      <c r="L150" s="36">
        <v>9.6936064017729233</v>
      </c>
      <c r="M150" s="36">
        <v>10.418999309325555</v>
      </c>
      <c r="N150" s="36">
        <v>10.065126948141746</v>
      </c>
      <c r="O150" s="36">
        <v>11.484985953603539</v>
      </c>
      <c r="P150" s="36">
        <v>14.538541151037871</v>
      </c>
      <c r="Q150" s="36">
        <v>14.93061619383035</v>
      </c>
    </row>
    <row r="151" spans="1:17" x14ac:dyDescent="0.25">
      <c r="A151" s="35" t="s">
        <v>97</v>
      </c>
      <c r="B151" s="36">
        <v>1.9326172487710414</v>
      </c>
      <c r="C151" s="36">
        <v>1.8875251484986539</v>
      </c>
      <c r="D151" s="36">
        <v>1.9005264190773952</v>
      </c>
      <c r="E151" s="36">
        <v>2.8899472109396358</v>
      </c>
      <c r="F151" s="36">
        <v>2.5900101720818602</v>
      </c>
      <c r="G151" s="36">
        <v>7.2533836857722518</v>
      </c>
      <c r="H151" s="36">
        <v>2.5765111811187675</v>
      </c>
      <c r="I151" s="36">
        <v>2.873170567946429</v>
      </c>
      <c r="J151" s="36">
        <v>3.5259512323493349</v>
      </c>
      <c r="K151" s="36">
        <v>3.4642938177529157</v>
      </c>
      <c r="L151" s="36">
        <v>3.5165141737566654</v>
      </c>
      <c r="M151" s="36">
        <v>4.4342863935256158</v>
      </c>
      <c r="N151" s="36">
        <v>2.0426336542804195</v>
      </c>
      <c r="O151" s="36">
        <v>2.5592191985549828</v>
      </c>
      <c r="P151" s="36">
        <v>2.8426460144412191</v>
      </c>
      <c r="Q151" s="36">
        <v>1.8269804886322421</v>
      </c>
    </row>
    <row r="152" spans="1:17" x14ac:dyDescent="0.25">
      <c r="A152" s="35" t="s">
        <v>98</v>
      </c>
      <c r="B152" s="36">
        <v>11.307828253763882</v>
      </c>
      <c r="C152" s="36">
        <v>13.487419263322181</v>
      </c>
      <c r="D152" s="36">
        <v>12.929245834075639</v>
      </c>
      <c r="E152" s="36">
        <v>16.446562243701656</v>
      </c>
      <c r="F152" s="36">
        <v>17.966215546004229</v>
      </c>
      <c r="G152" s="36">
        <v>26.292570735422558</v>
      </c>
      <c r="H152" s="36">
        <v>23.994244711068692</v>
      </c>
      <c r="I152" s="36">
        <v>55.841283126210982</v>
      </c>
      <c r="J152" s="36">
        <v>46.25482563335553</v>
      </c>
      <c r="K152" s="36">
        <v>58.154542528617611</v>
      </c>
      <c r="L152" s="36">
        <v>67.256395366962977</v>
      </c>
      <c r="M152" s="36">
        <v>57.385155830214195</v>
      </c>
      <c r="N152" s="36">
        <v>63.503762874454182</v>
      </c>
      <c r="O152" s="36">
        <v>59.558019718681081</v>
      </c>
      <c r="P152" s="36">
        <v>58.89539876511639</v>
      </c>
      <c r="Q152" s="36">
        <v>64.655884734389929</v>
      </c>
    </row>
    <row r="153" spans="1:17" x14ac:dyDescent="0.25">
      <c r="A153" s="37" t="s">
        <v>132</v>
      </c>
      <c r="B153" s="38">
        <v>31.990955369024533</v>
      </c>
      <c r="C153" s="38">
        <v>44.02497008741468</v>
      </c>
      <c r="D153" s="38">
        <v>46.357072479661035</v>
      </c>
      <c r="E153" s="38">
        <v>47.48169619551981</v>
      </c>
      <c r="F153" s="38">
        <v>36.004925823275833</v>
      </c>
      <c r="G153" s="38">
        <v>46.646181825191164</v>
      </c>
      <c r="H153" s="38">
        <v>32.709067751944524</v>
      </c>
      <c r="I153" s="38">
        <v>30.136675454400223</v>
      </c>
      <c r="J153" s="38">
        <v>25.467612108141019</v>
      </c>
      <c r="K153" s="38">
        <v>19.455952222108706</v>
      </c>
      <c r="L153" s="38">
        <v>25.639394779937721</v>
      </c>
      <c r="M153" s="38">
        <v>40.919260367441758</v>
      </c>
      <c r="N153" s="38">
        <v>48.288814567359012</v>
      </c>
      <c r="O153" s="38">
        <v>47.748233704239148</v>
      </c>
      <c r="P153" s="38">
        <v>37.934350075496027</v>
      </c>
      <c r="Q153" s="38">
        <v>35.579621743322427</v>
      </c>
    </row>
    <row r="154" spans="1:17" hidden="1" x14ac:dyDescent="0.25">
      <c r="A154" s="67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</row>
    <row r="155" spans="1:17" x14ac:dyDescent="0.25">
      <c r="A155" s="67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</row>
    <row r="156" spans="1:17" ht="12.75" x14ac:dyDescent="0.25">
      <c r="A156" s="14" t="s">
        <v>103</v>
      </c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</row>
    <row r="157" spans="1:17" x14ac:dyDescent="0.25">
      <c r="A157" s="16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</row>
    <row r="158" spans="1:17" x14ac:dyDescent="0.25">
      <c r="A158" s="40" t="s">
        <v>106</v>
      </c>
      <c r="B158" s="41">
        <f t="shared" ref="B158:Q158" si="0">SUM(B$159:B$165)</f>
        <v>1.0000000000000002</v>
      </c>
      <c r="C158" s="41">
        <f t="shared" si="0"/>
        <v>1</v>
      </c>
      <c r="D158" s="41">
        <f t="shared" si="0"/>
        <v>1</v>
      </c>
      <c r="E158" s="41">
        <f t="shared" si="0"/>
        <v>0.99999999999999978</v>
      </c>
      <c r="F158" s="41">
        <f t="shared" si="0"/>
        <v>0.99999999999999978</v>
      </c>
      <c r="G158" s="41">
        <f t="shared" si="0"/>
        <v>1</v>
      </c>
      <c r="H158" s="41">
        <f t="shared" si="0"/>
        <v>1</v>
      </c>
      <c r="I158" s="41">
        <f t="shared" si="0"/>
        <v>1</v>
      </c>
      <c r="J158" s="41">
        <f t="shared" si="0"/>
        <v>1.0000000000000002</v>
      </c>
      <c r="K158" s="41">
        <f t="shared" si="0"/>
        <v>1</v>
      </c>
      <c r="L158" s="41">
        <f t="shared" si="0"/>
        <v>1.0000000000000002</v>
      </c>
      <c r="M158" s="41">
        <f t="shared" si="0"/>
        <v>1</v>
      </c>
      <c r="N158" s="41">
        <f t="shared" si="0"/>
        <v>1</v>
      </c>
      <c r="O158" s="41">
        <f t="shared" si="0"/>
        <v>1</v>
      </c>
      <c r="P158" s="41">
        <f t="shared" si="0"/>
        <v>1</v>
      </c>
      <c r="Q158" s="41">
        <f t="shared" si="0"/>
        <v>1.0000000000000002</v>
      </c>
    </row>
    <row r="159" spans="1:17" x14ac:dyDescent="0.25">
      <c r="A159" s="20" t="s">
        <v>73</v>
      </c>
      <c r="B159" s="68">
        <f t="shared" ref="B159:Q159" si="1">IF(B$6=0,0,B$6/B$5)</f>
        <v>2.3963077131877604E-3</v>
      </c>
      <c r="C159" s="68">
        <f t="shared" si="1"/>
        <v>2.6403572582779805E-3</v>
      </c>
      <c r="D159" s="68">
        <f t="shared" si="1"/>
        <v>2.4747142761024363E-3</v>
      </c>
      <c r="E159" s="68">
        <f t="shared" si="1"/>
        <v>2.756497067852279E-3</v>
      </c>
      <c r="F159" s="68">
        <f t="shared" si="1"/>
        <v>2.6254499856859358E-3</v>
      </c>
      <c r="G159" s="68">
        <f t="shared" si="1"/>
        <v>2.9562591786597057E-3</v>
      </c>
      <c r="H159" s="68">
        <f t="shared" si="1"/>
        <v>2.7490453272692233E-3</v>
      </c>
      <c r="I159" s="68">
        <f t="shared" si="1"/>
        <v>2.5693490467249675E-3</v>
      </c>
      <c r="J159" s="68">
        <f t="shared" si="1"/>
        <v>1.5548039572820724E-3</v>
      </c>
      <c r="K159" s="68">
        <f t="shared" si="1"/>
        <v>1.5495937954079499E-3</v>
      </c>
      <c r="L159" s="68">
        <f t="shared" si="1"/>
        <v>1.5706655062884543E-3</v>
      </c>
      <c r="M159" s="68">
        <f t="shared" si="1"/>
        <v>1.5689561294578345E-3</v>
      </c>
      <c r="N159" s="68">
        <f t="shared" si="1"/>
        <v>1.5708009351759139E-3</v>
      </c>
      <c r="O159" s="68">
        <f t="shared" si="1"/>
        <v>1.5598458904055043E-3</v>
      </c>
      <c r="P159" s="68">
        <f t="shared" si="1"/>
        <v>1.560675051576525E-3</v>
      </c>
      <c r="Q159" s="68">
        <f t="shared" si="1"/>
        <v>1.5685875559615071E-3</v>
      </c>
    </row>
    <row r="160" spans="1:17" x14ac:dyDescent="0.25">
      <c r="A160" s="22" t="s">
        <v>74</v>
      </c>
      <c r="B160" s="69">
        <f t="shared" ref="B160:Q160" si="2">IF(B$7=0,0,B$7/B$5)</f>
        <v>4.1466893782175345E-4</v>
      </c>
      <c r="C160" s="69">
        <f t="shared" si="2"/>
        <v>4.7836351816375684E-4</v>
      </c>
      <c r="D160" s="69">
        <f t="shared" si="2"/>
        <v>4.3785510816749256E-4</v>
      </c>
      <c r="E160" s="69">
        <f t="shared" si="2"/>
        <v>5.0994978559953117E-4</v>
      </c>
      <c r="F160" s="69">
        <f t="shared" si="2"/>
        <v>4.7584565749777294E-4</v>
      </c>
      <c r="G160" s="69">
        <f t="shared" si="2"/>
        <v>5.5770063124035301E-4</v>
      </c>
      <c r="H160" s="69">
        <f t="shared" si="2"/>
        <v>5.037178399105686E-4</v>
      </c>
      <c r="I160" s="69">
        <f t="shared" si="2"/>
        <v>4.6592336153565756E-4</v>
      </c>
      <c r="J160" s="69">
        <f t="shared" si="2"/>
        <v>2.0202278006551679E-4</v>
      </c>
      <c r="K160" s="69">
        <f t="shared" si="2"/>
        <v>2.01345799934696E-4</v>
      </c>
      <c r="L160" s="69">
        <f t="shared" si="2"/>
        <v>2.0408374357889518E-4</v>
      </c>
      <c r="M160" s="69">
        <f t="shared" si="2"/>
        <v>2.0386163643935267E-4</v>
      </c>
      <c r="N160" s="69">
        <f t="shared" si="2"/>
        <v>2.0410134047284294E-4</v>
      </c>
      <c r="O160" s="69">
        <f t="shared" si="2"/>
        <v>2.0267790146634001E-4</v>
      </c>
      <c r="P160" s="69">
        <f t="shared" si="2"/>
        <v>2.0278563816465971E-4</v>
      </c>
      <c r="Q160" s="69">
        <f t="shared" si="2"/>
        <v>2.0381374600143744E-4</v>
      </c>
    </row>
    <row r="161" spans="1:17" x14ac:dyDescent="0.25">
      <c r="A161" s="22" t="s">
        <v>75</v>
      </c>
      <c r="B161" s="69">
        <f t="shared" ref="B161:Q161" si="3">IF(B$8=0,0,B$8/B$5)</f>
        <v>2.7144074470450436E-2</v>
      </c>
      <c r="C161" s="69">
        <f t="shared" si="3"/>
        <v>2.7599609934851398E-2</v>
      </c>
      <c r="D161" s="69">
        <f t="shared" si="3"/>
        <v>2.7295708909773401E-2</v>
      </c>
      <c r="E161" s="69">
        <f t="shared" si="3"/>
        <v>2.7941183265625488E-2</v>
      </c>
      <c r="F161" s="69">
        <f t="shared" si="3"/>
        <v>2.7955597865300837E-2</v>
      </c>
      <c r="G161" s="69">
        <f t="shared" si="3"/>
        <v>2.8739556526544089E-2</v>
      </c>
      <c r="H161" s="69">
        <f t="shared" si="3"/>
        <v>2.7581240813734576E-2</v>
      </c>
      <c r="I161" s="69">
        <f t="shared" si="3"/>
        <v>2.6844124935457292E-2</v>
      </c>
      <c r="J161" s="69">
        <f t="shared" si="3"/>
        <v>2.5309420365649812E-2</v>
      </c>
      <c r="K161" s="69">
        <f t="shared" si="3"/>
        <v>2.5212002636425517E-2</v>
      </c>
      <c r="L161" s="69">
        <f t="shared" si="3"/>
        <v>2.5359800615364071E-2</v>
      </c>
      <c r="M161" s="69">
        <f t="shared" si="3"/>
        <v>2.5026476966098304E-2</v>
      </c>
      <c r="N161" s="69">
        <f t="shared" si="3"/>
        <v>2.4820377539501257E-2</v>
      </c>
      <c r="O161" s="69">
        <f t="shared" si="3"/>
        <v>2.4709731182467026E-2</v>
      </c>
      <c r="P161" s="69">
        <f t="shared" si="3"/>
        <v>2.469888812859437E-2</v>
      </c>
      <c r="Q161" s="69">
        <f t="shared" si="3"/>
        <v>2.4858396115617267E-2</v>
      </c>
    </row>
    <row r="162" spans="1:17" x14ac:dyDescent="0.25">
      <c r="A162" s="22" t="s">
        <v>76</v>
      </c>
      <c r="B162" s="69">
        <f t="shared" ref="B162:Q162" si="4">IF(B$9=0,0,B$9/B$5)</f>
        <v>1.3181405719277632E-3</v>
      </c>
      <c r="C162" s="69">
        <f t="shared" si="4"/>
        <v>1.561623446336274E-3</v>
      </c>
      <c r="D162" s="69">
        <f t="shared" si="4"/>
        <v>1.4102230920130779E-3</v>
      </c>
      <c r="E162" s="69">
        <f t="shared" si="4"/>
        <v>1.6839822886602052E-3</v>
      </c>
      <c r="F162" s="69">
        <f t="shared" si="4"/>
        <v>1.5537377521654277E-3</v>
      </c>
      <c r="G162" s="69">
        <f t="shared" si="4"/>
        <v>1.860961971582233E-3</v>
      </c>
      <c r="H162" s="69">
        <f t="shared" si="4"/>
        <v>1.6547281820042253E-3</v>
      </c>
      <c r="I162" s="69">
        <f t="shared" si="4"/>
        <v>1.5217874632764386E-3</v>
      </c>
      <c r="J162" s="69">
        <f t="shared" si="4"/>
        <v>5.1410703820930256E-4</v>
      </c>
      <c r="K162" s="69">
        <f t="shared" si="4"/>
        <v>5.1238426095680668E-4</v>
      </c>
      <c r="L162" s="69">
        <f t="shared" si="4"/>
        <v>5.1935177272576058E-4</v>
      </c>
      <c r="M162" s="69">
        <f t="shared" si="4"/>
        <v>5.1878655506249329E-4</v>
      </c>
      <c r="N162" s="69">
        <f t="shared" si="4"/>
        <v>5.193965532550958E-4</v>
      </c>
      <c r="O162" s="69">
        <f t="shared" si="4"/>
        <v>5.1577418942331664E-4</v>
      </c>
      <c r="P162" s="69">
        <f t="shared" si="4"/>
        <v>5.1604835748922297E-4</v>
      </c>
      <c r="Q162" s="69">
        <f t="shared" si="4"/>
        <v>5.1866468360231858E-4</v>
      </c>
    </row>
    <row r="163" spans="1:17" x14ac:dyDescent="0.25">
      <c r="A163" s="24" t="s">
        <v>77</v>
      </c>
      <c r="B163" s="70">
        <f t="shared" ref="B163:Q163" si="5">IF(B$10=0,0,B$10/B$5)</f>
        <v>1.7181396421234183E-3</v>
      </c>
      <c r="C163" s="70">
        <f t="shared" si="5"/>
        <v>1.717329041306068E-3</v>
      </c>
      <c r="D163" s="70">
        <f t="shared" si="5"/>
        <v>1.6524105199776078E-3</v>
      </c>
      <c r="E163" s="70">
        <f t="shared" si="5"/>
        <v>1.6619553039710073E-3</v>
      </c>
      <c r="F163" s="70">
        <f t="shared" si="5"/>
        <v>1.6836646291080171E-3</v>
      </c>
      <c r="G163" s="70">
        <f t="shared" si="5"/>
        <v>1.7187974200222871E-3</v>
      </c>
      <c r="H163" s="70">
        <f t="shared" si="5"/>
        <v>1.7219109069884857E-3</v>
      </c>
      <c r="I163" s="70">
        <f t="shared" si="5"/>
        <v>1.6469551318687803E-3</v>
      </c>
      <c r="J163" s="70">
        <f t="shared" si="5"/>
        <v>1.6485103331337031E-3</v>
      </c>
      <c r="K163" s="70">
        <f t="shared" si="5"/>
        <v>1.6486600784159234E-3</v>
      </c>
      <c r="L163" s="70">
        <f t="shared" si="5"/>
        <v>1.6710252652233956E-3</v>
      </c>
      <c r="M163" s="70">
        <f t="shared" si="5"/>
        <v>1.6678444692556445E-3</v>
      </c>
      <c r="N163" s="70">
        <f t="shared" si="5"/>
        <v>1.6718180431214192E-3</v>
      </c>
      <c r="O163" s="70">
        <f t="shared" si="5"/>
        <v>1.6632011324532448E-3</v>
      </c>
      <c r="P163" s="70">
        <f t="shared" si="5"/>
        <v>1.6770107239108369E-3</v>
      </c>
      <c r="Q163" s="70">
        <f t="shared" si="5"/>
        <v>1.684343877758446E-3</v>
      </c>
    </row>
    <row r="164" spans="1:17" x14ac:dyDescent="0.25">
      <c r="A164" s="45" t="s">
        <v>107</v>
      </c>
      <c r="B164" s="71">
        <f t="shared" ref="B164:Q164" si="6">IF(B$15=0,0,B$15/B$5)</f>
        <v>0.41289605215456299</v>
      </c>
      <c r="C164" s="71">
        <f t="shared" si="6"/>
        <v>0.41007965904648047</v>
      </c>
      <c r="D164" s="71">
        <f t="shared" si="6"/>
        <v>0.40920319022300644</v>
      </c>
      <c r="E164" s="71">
        <f t="shared" si="6"/>
        <v>0.41720978007838855</v>
      </c>
      <c r="F164" s="71">
        <f t="shared" si="6"/>
        <v>0.41605768026251977</v>
      </c>
      <c r="G164" s="71">
        <f t="shared" si="6"/>
        <v>0.42070554825435896</v>
      </c>
      <c r="H164" s="71">
        <f t="shared" si="6"/>
        <v>0.42083799508562897</v>
      </c>
      <c r="I164" s="71">
        <f t="shared" si="6"/>
        <v>0.4209001326084032</v>
      </c>
      <c r="J164" s="71">
        <f t="shared" si="6"/>
        <v>0.41720100257982662</v>
      </c>
      <c r="K164" s="71">
        <f t="shared" si="6"/>
        <v>0.4088647813534535</v>
      </c>
      <c r="L164" s="71">
        <f t="shared" si="6"/>
        <v>0.41198237414243416</v>
      </c>
      <c r="M164" s="71">
        <f t="shared" si="6"/>
        <v>0.41042568327052792</v>
      </c>
      <c r="N164" s="71">
        <f t="shared" si="6"/>
        <v>0.40622077396755396</v>
      </c>
      <c r="O164" s="71">
        <f t="shared" si="6"/>
        <v>0.40484345254925774</v>
      </c>
      <c r="P164" s="71">
        <f t="shared" si="6"/>
        <v>0.40629189370390928</v>
      </c>
      <c r="Q164" s="71">
        <f t="shared" si="6"/>
        <v>0.40531812470072504</v>
      </c>
    </row>
    <row r="165" spans="1:17" x14ac:dyDescent="0.25">
      <c r="A165" s="57" t="s">
        <v>108</v>
      </c>
      <c r="B165" s="72">
        <f t="shared" ref="B165:Q165" si="7">IF(B$26=0,0,B$26/B$5)</f>
        <v>0.55411261650992616</v>
      </c>
      <c r="C165" s="72">
        <f t="shared" si="7"/>
        <v>0.55592305775458417</v>
      </c>
      <c r="D165" s="72">
        <f t="shared" si="7"/>
        <v>0.55752589787095952</v>
      </c>
      <c r="E165" s="72">
        <f t="shared" si="7"/>
        <v>0.5482366522099027</v>
      </c>
      <c r="F165" s="72">
        <f t="shared" si="7"/>
        <v>0.54964802384772204</v>
      </c>
      <c r="G165" s="72">
        <f t="shared" si="7"/>
        <v>0.54346117601759236</v>
      </c>
      <c r="H165" s="72">
        <f t="shared" si="7"/>
        <v>0.54495136184446402</v>
      </c>
      <c r="I165" s="72">
        <f t="shared" si="7"/>
        <v>0.54605172745273367</v>
      </c>
      <c r="J165" s="72">
        <f t="shared" si="7"/>
        <v>0.55357013294583324</v>
      </c>
      <c r="K165" s="72">
        <f t="shared" si="7"/>
        <v>0.5620112320754056</v>
      </c>
      <c r="L165" s="72">
        <f t="shared" si="7"/>
        <v>0.55869269895438556</v>
      </c>
      <c r="M165" s="72">
        <f t="shared" si="7"/>
        <v>0.56058839097315838</v>
      </c>
      <c r="N165" s="72">
        <f t="shared" si="7"/>
        <v>0.56499273162091956</v>
      </c>
      <c r="O165" s="72">
        <f t="shared" si="7"/>
        <v>0.56650531715452679</v>
      </c>
      <c r="P165" s="72">
        <f t="shared" si="7"/>
        <v>0.56505269839635519</v>
      </c>
      <c r="Q165" s="72">
        <f t="shared" si="7"/>
        <v>0.56584806932033427</v>
      </c>
    </row>
    <row r="166" spans="1:17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</row>
    <row r="167" spans="1:17" x14ac:dyDescent="0.25">
      <c r="A167" s="40" t="s">
        <v>109</v>
      </c>
      <c r="B167" s="41">
        <f t="shared" ref="B167:Q167" si="8">SUM(B$168:B$173,B$175:B$176,B$178:B$180)</f>
        <v>0.99999999999999989</v>
      </c>
      <c r="C167" s="41">
        <f t="shared" si="8"/>
        <v>0.99999999999999989</v>
      </c>
      <c r="D167" s="41">
        <f t="shared" si="8"/>
        <v>1</v>
      </c>
      <c r="E167" s="41">
        <f t="shared" si="8"/>
        <v>1</v>
      </c>
      <c r="F167" s="41">
        <f t="shared" si="8"/>
        <v>0.99999999999999989</v>
      </c>
      <c r="G167" s="41">
        <f t="shared" si="8"/>
        <v>1.0000000000000002</v>
      </c>
      <c r="H167" s="41">
        <f t="shared" si="8"/>
        <v>0.99999999999999989</v>
      </c>
      <c r="I167" s="41">
        <f t="shared" si="8"/>
        <v>1.0000000000000002</v>
      </c>
      <c r="J167" s="41">
        <f t="shared" si="8"/>
        <v>0.99999999999999956</v>
      </c>
      <c r="K167" s="41">
        <f t="shared" si="8"/>
        <v>0.99999999999999989</v>
      </c>
      <c r="L167" s="41">
        <f t="shared" si="8"/>
        <v>1.0000000000000002</v>
      </c>
      <c r="M167" s="41">
        <f t="shared" si="8"/>
        <v>1</v>
      </c>
      <c r="N167" s="41">
        <f t="shared" si="8"/>
        <v>1.0000000000000004</v>
      </c>
      <c r="O167" s="41">
        <f t="shared" si="8"/>
        <v>1.0000000000000004</v>
      </c>
      <c r="P167" s="41">
        <f t="shared" si="8"/>
        <v>0.99999999999999978</v>
      </c>
      <c r="Q167" s="41">
        <f t="shared" si="8"/>
        <v>1</v>
      </c>
    </row>
    <row r="168" spans="1:17" x14ac:dyDescent="0.25">
      <c r="A168" s="20" t="s">
        <v>73</v>
      </c>
      <c r="B168" s="68">
        <f t="shared" ref="B168:Q168" si="9">IF(B$34=0,0,B$34/B$33)</f>
        <v>2.033220700766683E-3</v>
      </c>
      <c r="C168" s="68">
        <f t="shared" si="9"/>
        <v>2.1769453568253839E-3</v>
      </c>
      <c r="D168" s="68">
        <f t="shared" si="9"/>
        <v>2.2579505780916582E-3</v>
      </c>
      <c r="E168" s="68">
        <f t="shared" si="9"/>
        <v>2.5974709821332755E-3</v>
      </c>
      <c r="F168" s="68">
        <f t="shared" si="9"/>
        <v>2.4790133380507549E-3</v>
      </c>
      <c r="G168" s="68">
        <f t="shared" si="9"/>
        <v>2.670949362151627E-3</v>
      </c>
      <c r="H168" s="68">
        <f t="shared" si="9"/>
        <v>2.6175849439706487E-3</v>
      </c>
      <c r="I168" s="68">
        <f t="shared" si="9"/>
        <v>2.3186586941698162E-3</v>
      </c>
      <c r="J168" s="68">
        <f t="shared" si="9"/>
        <v>3.025522103826219E-3</v>
      </c>
      <c r="K168" s="68">
        <f t="shared" si="9"/>
        <v>4.1601423791094716E-3</v>
      </c>
      <c r="L168" s="68">
        <f t="shared" si="9"/>
        <v>4.0834965718743732E-3</v>
      </c>
      <c r="M168" s="68">
        <f t="shared" si="9"/>
        <v>4.5125342597578067E-3</v>
      </c>
      <c r="N168" s="68">
        <f t="shared" si="9"/>
        <v>4.8458186090220741E-3</v>
      </c>
      <c r="O168" s="68">
        <f t="shared" si="9"/>
        <v>5.805075459449794E-3</v>
      </c>
      <c r="P168" s="68">
        <f t="shared" si="9"/>
        <v>5.9580924410918279E-3</v>
      </c>
      <c r="Q168" s="68">
        <f t="shared" si="9"/>
        <v>6.1280985207954261E-3</v>
      </c>
    </row>
    <row r="169" spans="1:17" x14ac:dyDescent="0.25">
      <c r="A169" s="22" t="s">
        <v>74</v>
      </c>
      <c r="B169" s="69">
        <f t="shared" ref="B169:Q169" si="10">IF(B$35=0,0,B$35/B$33)</f>
        <v>4.0032991634712068E-4</v>
      </c>
      <c r="C169" s="69">
        <f t="shared" si="10"/>
        <v>4.3728301122300333E-4</v>
      </c>
      <c r="D169" s="69">
        <f t="shared" si="10"/>
        <v>4.5839406486939782E-4</v>
      </c>
      <c r="E169" s="69">
        <f t="shared" si="10"/>
        <v>5.4713360175996629E-4</v>
      </c>
      <c r="F169" s="69">
        <f t="shared" si="10"/>
        <v>5.1608219277514964E-4</v>
      </c>
      <c r="G169" s="69">
        <f t="shared" si="10"/>
        <v>5.6657096573645811E-4</v>
      </c>
      <c r="H169" s="69">
        <f t="shared" si="10"/>
        <v>5.5299554944619755E-4</v>
      </c>
      <c r="I169" s="69">
        <f t="shared" si="10"/>
        <v>4.7412306206082817E-4</v>
      </c>
      <c r="J169" s="69">
        <f t="shared" si="10"/>
        <v>6.5774626843370404E-4</v>
      </c>
      <c r="K169" s="69">
        <f t="shared" si="10"/>
        <v>9.5298288809485721E-4</v>
      </c>
      <c r="L169" s="69">
        <f t="shared" si="10"/>
        <v>9.3362879821980388E-4</v>
      </c>
      <c r="M169" s="69">
        <f t="shared" si="10"/>
        <v>1.0452242950791668E-3</v>
      </c>
      <c r="N169" s="69">
        <f t="shared" si="10"/>
        <v>1.1319754527309481E-3</v>
      </c>
      <c r="O169" s="69">
        <f t="shared" si="10"/>
        <v>1.3817866165620183E-3</v>
      </c>
      <c r="P169" s="69">
        <f t="shared" si="10"/>
        <v>1.4212496379819135E-3</v>
      </c>
      <c r="Q169" s="69">
        <f t="shared" si="10"/>
        <v>1.4653659007472918E-3</v>
      </c>
    </row>
    <row r="170" spans="1:17" x14ac:dyDescent="0.25">
      <c r="A170" s="22" t="s">
        <v>75</v>
      </c>
      <c r="B170" s="69">
        <f t="shared" ref="B170:Q170" si="11">IF(B$36=0,0,B$36/B$33)</f>
        <v>1.9703851517090393E-2</v>
      </c>
      <c r="C170" s="69">
        <f t="shared" si="11"/>
        <v>1.9975528196438105E-2</v>
      </c>
      <c r="D170" s="69">
        <f t="shared" si="11"/>
        <v>2.0091887324320365E-2</v>
      </c>
      <c r="E170" s="69">
        <f t="shared" si="11"/>
        <v>2.0546432264536101E-2</v>
      </c>
      <c r="F170" s="69">
        <f t="shared" si="11"/>
        <v>2.0399560617760503E-2</v>
      </c>
      <c r="G170" s="69">
        <f t="shared" si="11"/>
        <v>2.0614682502994749E-2</v>
      </c>
      <c r="H170" s="69">
        <f t="shared" si="11"/>
        <v>2.0495009389321708E-2</v>
      </c>
      <c r="I170" s="69">
        <f t="shared" si="11"/>
        <v>2.0191055317314573E-2</v>
      </c>
      <c r="J170" s="69">
        <f t="shared" si="11"/>
        <v>2.1283493364593883E-2</v>
      </c>
      <c r="K170" s="69">
        <f t="shared" si="11"/>
        <v>2.2972993084952573E-2</v>
      </c>
      <c r="L170" s="69">
        <f t="shared" si="11"/>
        <v>2.2782468718072081E-2</v>
      </c>
      <c r="M170" s="69">
        <f t="shared" si="11"/>
        <v>2.3426933457588148E-2</v>
      </c>
      <c r="N170" s="69">
        <f t="shared" si="11"/>
        <v>2.3919568933162078E-2</v>
      </c>
      <c r="O170" s="69">
        <f t="shared" si="11"/>
        <v>2.532133490338706E-2</v>
      </c>
      <c r="P170" s="69">
        <f t="shared" si="11"/>
        <v>2.5594930796061555E-2</v>
      </c>
      <c r="Q170" s="69">
        <f t="shared" si="11"/>
        <v>2.5863698142855791E-2</v>
      </c>
    </row>
    <row r="171" spans="1:17" x14ac:dyDescent="0.25">
      <c r="A171" s="22" t="s">
        <v>76</v>
      </c>
      <c r="B171" s="69">
        <f t="shared" ref="B171:Q171" si="12">IF(B$37=0,0,B$37/B$33)</f>
        <v>1.4082843067447723E-3</v>
      </c>
      <c r="C171" s="69">
        <f t="shared" si="12"/>
        <v>1.5489807048215264E-3</v>
      </c>
      <c r="D171" s="69">
        <f t="shared" si="12"/>
        <v>1.6296283443477139E-3</v>
      </c>
      <c r="E171" s="69">
        <f t="shared" si="12"/>
        <v>1.9688668471175637E-3</v>
      </c>
      <c r="F171" s="69">
        <f t="shared" si="12"/>
        <v>1.8500775065360161E-3</v>
      </c>
      <c r="G171" s="69">
        <f t="shared" si="12"/>
        <v>2.0433897074076794E-3</v>
      </c>
      <c r="H171" s="69">
        <f t="shared" si="12"/>
        <v>1.9918396694429299E-3</v>
      </c>
      <c r="I171" s="69">
        <f t="shared" si="12"/>
        <v>1.6896293702511353E-3</v>
      </c>
      <c r="J171" s="69">
        <f t="shared" si="12"/>
        <v>2.3905438810054632E-3</v>
      </c>
      <c r="K171" s="69">
        <f t="shared" si="12"/>
        <v>3.5179650663182877E-3</v>
      </c>
      <c r="L171" s="69">
        <f t="shared" si="12"/>
        <v>3.4446093536514046E-3</v>
      </c>
      <c r="M171" s="69">
        <f t="shared" si="12"/>
        <v>3.8707189826959216E-3</v>
      </c>
      <c r="N171" s="69">
        <f t="shared" si="12"/>
        <v>4.2020222434178195E-3</v>
      </c>
      <c r="O171" s="69">
        <f t="shared" si="12"/>
        <v>5.1561692800820647E-3</v>
      </c>
      <c r="P171" s="69">
        <f t="shared" si="12"/>
        <v>5.3065364269107131E-3</v>
      </c>
      <c r="Q171" s="69">
        <f t="shared" si="12"/>
        <v>5.4748905319620721E-3</v>
      </c>
    </row>
    <row r="172" spans="1:17" x14ac:dyDescent="0.25">
      <c r="A172" s="24" t="s">
        <v>77</v>
      </c>
      <c r="B172" s="70">
        <f t="shared" ref="B172:Q172" si="13">IF(B$38=0,0,B$38/B$33)</f>
        <v>9.6822029064401265E-4</v>
      </c>
      <c r="C172" s="70">
        <f t="shared" si="13"/>
        <v>9.8213218997463122E-4</v>
      </c>
      <c r="D172" s="70">
        <f t="shared" si="13"/>
        <v>9.8227184968756342E-4</v>
      </c>
      <c r="E172" s="70">
        <f t="shared" si="13"/>
        <v>9.8075486196189153E-4</v>
      </c>
      <c r="F172" s="70">
        <f t="shared" si="13"/>
        <v>9.834102710811767E-4</v>
      </c>
      <c r="G172" s="70">
        <f t="shared" si="13"/>
        <v>9.8024073687730099E-4</v>
      </c>
      <c r="H172" s="70">
        <f t="shared" si="13"/>
        <v>9.7690885513527408E-4</v>
      </c>
      <c r="I172" s="70">
        <f t="shared" si="13"/>
        <v>9.8486694540183325E-4</v>
      </c>
      <c r="J172" s="70">
        <f t="shared" si="13"/>
        <v>9.9090328165549494E-4</v>
      </c>
      <c r="K172" s="70">
        <f t="shared" si="13"/>
        <v>9.9634083539055346E-4</v>
      </c>
      <c r="L172" s="70">
        <f t="shared" si="13"/>
        <v>9.9507720557934286E-4</v>
      </c>
      <c r="M172" s="70">
        <f t="shared" si="13"/>
        <v>9.9810410793687589E-4</v>
      </c>
      <c r="N172" s="70">
        <f t="shared" si="13"/>
        <v>9.9188113560170024E-4</v>
      </c>
      <c r="O172" s="70">
        <f t="shared" si="13"/>
        <v>9.9312094301076161E-4</v>
      </c>
      <c r="P172" s="70">
        <f t="shared" si="13"/>
        <v>1.0071417379516148E-3</v>
      </c>
      <c r="Q172" s="70">
        <f t="shared" si="13"/>
        <v>1.005002992938547E-3</v>
      </c>
    </row>
    <row r="173" spans="1:17" x14ac:dyDescent="0.25">
      <c r="A173" s="45" t="s">
        <v>110</v>
      </c>
      <c r="B173" s="71">
        <f t="shared" ref="B173:Q173" si="14">IF(B$43=0,0,B$43/B$33)</f>
        <v>0.81440211668484042</v>
      </c>
      <c r="C173" s="71">
        <f t="shared" si="14"/>
        <v>0.81119577347191496</v>
      </c>
      <c r="D173" s="71">
        <f t="shared" si="14"/>
        <v>0.81333644994781595</v>
      </c>
      <c r="E173" s="71">
        <f t="shared" si="14"/>
        <v>0.81054379838139823</v>
      </c>
      <c r="F173" s="71">
        <f t="shared" si="14"/>
        <v>0.80909290275888079</v>
      </c>
      <c r="G173" s="71">
        <f t="shared" si="14"/>
        <v>0.80687808281008067</v>
      </c>
      <c r="H173" s="71">
        <f t="shared" si="14"/>
        <v>0.79917135992323385</v>
      </c>
      <c r="I173" s="71">
        <f t="shared" si="14"/>
        <v>0.79722407977680321</v>
      </c>
      <c r="J173" s="71">
        <f t="shared" si="14"/>
        <v>0.79776259694948837</v>
      </c>
      <c r="K173" s="71">
        <f t="shared" si="14"/>
        <v>0.80281760667222646</v>
      </c>
      <c r="L173" s="71">
        <f t="shared" si="14"/>
        <v>0.80182161567172927</v>
      </c>
      <c r="M173" s="71">
        <f t="shared" si="14"/>
        <v>0.80152285205904639</v>
      </c>
      <c r="N173" s="71">
        <f t="shared" si="14"/>
        <v>0.79115360038701876</v>
      </c>
      <c r="O173" s="71">
        <f t="shared" si="14"/>
        <v>0.79054643801200697</v>
      </c>
      <c r="P173" s="71">
        <f t="shared" si="14"/>
        <v>0.78943676660148732</v>
      </c>
      <c r="Q173" s="71">
        <f t="shared" si="14"/>
        <v>0.78829340012713889</v>
      </c>
    </row>
    <row r="174" spans="1:17" x14ac:dyDescent="0.25">
      <c r="A174" s="45" t="s">
        <v>111</v>
      </c>
      <c r="B174" s="71">
        <f t="shared" ref="B174:Q174" si="15">IF(B$44=0,0,B$44/B$33)</f>
        <v>9.1223223181608581E-2</v>
      </c>
      <c r="C174" s="71">
        <f t="shared" si="15"/>
        <v>9.3457660198422665E-2</v>
      </c>
      <c r="D174" s="71">
        <f t="shared" si="15"/>
        <v>9.0747438854202181E-2</v>
      </c>
      <c r="E174" s="71">
        <f t="shared" si="15"/>
        <v>9.1814898850544918E-2</v>
      </c>
      <c r="F174" s="71">
        <f t="shared" si="15"/>
        <v>9.2415270731165386E-2</v>
      </c>
      <c r="G174" s="71">
        <f t="shared" si="15"/>
        <v>9.423669874544556E-2</v>
      </c>
      <c r="H174" s="71">
        <f t="shared" si="15"/>
        <v>9.7914722515090036E-2</v>
      </c>
      <c r="I174" s="71">
        <f t="shared" si="15"/>
        <v>0.10014943302731601</v>
      </c>
      <c r="J174" s="71">
        <f t="shared" si="15"/>
        <v>9.9158822056078344E-2</v>
      </c>
      <c r="K174" s="71">
        <f t="shared" si="15"/>
        <v>9.1273116225089629E-2</v>
      </c>
      <c r="L174" s="71">
        <f t="shared" si="15"/>
        <v>9.221831853069129E-2</v>
      </c>
      <c r="M174" s="71">
        <f t="shared" si="15"/>
        <v>9.1520150713402595E-2</v>
      </c>
      <c r="N174" s="71">
        <f t="shared" si="15"/>
        <v>9.6098986531370376E-2</v>
      </c>
      <c r="O174" s="71">
        <f t="shared" si="15"/>
        <v>9.5935298157191776E-2</v>
      </c>
      <c r="P174" s="71">
        <f t="shared" si="15"/>
        <v>9.830235432561249E-2</v>
      </c>
      <c r="Q174" s="71">
        <f t="shared" si="15"/>
        <v>0.10083234502222437</v>
      </c>
    </row>
    <row r="175" spans="1:17" x14ac:dyDescent="0.25">
      <c r="A175" s="47" t="s">
        <v>112</v>
      </c>
      <c r="B175" s="73">
        <f t="shared" ref="B175:Q175" si="16">IF(B$45=0,0,B$45/B$33)</f>
        <v>4.8512480131224181E-2</v>
      </c>
      <c r="C175" s="73">
        <f t="shared" si="16"/>
        <v>5.0009030057416241E-2</v>
      </c>
      <c r="D175" s="73">
        <f t="shared" si="16"/>
        <v>4.9409158353946603E-2</v>
      </c>
      <c r="E175" s="73">
        <f t="shared" si="16"/>
        <v>4.7357027505879251E-2</v>
      </c>
      <c r="F175" s="73">
        <f t="shared" si="16"/>
        <v>4.6163445634418487E-2</v>
      </c>
      <c r="G175" s="73">
        <f t="shared" si="16"/>
        <v>4.0702464961270855E-2</v>
      </c>
      <c r="H175" s="73">
        <f t="shared" si="16"/>
        <v>3.6601079527591937E-2</v>
      </c>
      <c r="I175" s="73">
        <f t="shared" si="16"/>
        <v>3.6534714712105294E-2</v>
      </c>
      <c r="J175" s="73">
        <f t="shared" si="16"/>
        <v>3.5775244350384733E-2</v>
      </c>
      <c r="K175" s="73">
        <f t="shared" si="16"/>
        <v>5.1588980314046566E-2</v>
      </c>
      <c r="L175" s="73">
        <f t="shared" si="16"/>
        <v>4.1375294885092888E-2</v>
      </c>
      <c r="M175" s="73">
        <f t="shared" si="16"/>
        <v>4.3406432821054379E-2</v>
      </c>
      <c r="N175" s="73">
        <f t="shared" si="16"/>
        <v>4.6047511837112497E-2</v>
      </c>
      <c r="O175" s="73">
        <f t="shared" si="16"/>
        <v>4.7045850535885038E-2</v>
      </c>
      <c r="P175" s="73">
        <f t="shared" si="16"/>
        <v>4.325263306505818E-2</v>
      </c>
      <c r="Q175" s="73">
        <f t="shared" si="16"/>
        <v>3.3759283958577586E-2</v>
      </c>
    </row>
    <row r="176" spans="1:17" x14ac:dyDescent="0.25">
      <c r="A176" s="47" t="s">
        <v>113</v>
      </c>
      <c r="B176" s="73">
        <f t="shared" ref="B176:Q176" si="17">IF(B$50=0,0,B$50/B$33)</f>
        <v>4.2710743050384407E-2</v>
      </c>
      <c r="C176" s="73">
        <f t="shared" si="17"/>
        <v>4.344863014100641E-2</v>
      </c>
      <c r="D176" s="73">
        <f t="shared" si="17"/>
        <v>4.1338280500255585E-2</v>
      </c>
      <c r="E176" s="73">
        <f t="shared" si="17"/>
        <v>4.4457871344665695E-2</v>
      </c>
      <c r="F176" s="73">
        <f t="shared" si="17"/>
        <v>4.6251825096746912E-2</v>
      </c>
      <c r="G176" s="73">
        <f t="shared" si="17"/>
        <v>5.3534233784174691E-2</v>
      </c>
      <c r="H176" s="73">
        <f t="shared" si="17"/>
        <v>6.1313642987498099E-2</v>
      </c>
      <c r="I176" s="73">
        <f t="shared" si="17"/>
        <v>6.3614718315210705E-2</v>
      </c>
      <c r="J176" s="73">
        <f t="shared" si="17"/>
        <v>6.3383577705693625E-2</v>
      </c>
      <c r="K176" s="73">
        <f t="shared" si="17"/>
        <v>3.9684135911043063E-2</v>
      </c>
      <c r="L176" s="73">
        <f t="shared" si="17"/>
        <v>5.0843023645598402E-2</v>
      </c>
      <c r="M176" s="73">
        <f t="shared" si="17"/>
        <v>4.8113717892348216E-2</v>
      </c>
      <c r="N176" s="73">
        <f t="shared" si="17"/>
        <v>5.0051474694257886E-2</v>
      </c>
      <c r="O176" s="73">
        <f t="shared" si="17"/>
        <v>4.8889447621306745E-2</v>
      </c>
      <c r="P176" s="73">
        <f t="shared" si="17"/>
        <v>5.5049721260554303E-2</v>
      </c>
      <c r="Q176" s="73">
        <f t="shared" si="17"/>
        <v>6.7073061063646786E-2</v>
      </c>
    </row>
    <row r="177" spans="1:17" x14ac:dyDescent="0.25">
      <c r="A177" s="45" t="s">
        <v>114</v>
      </c>
      <c r="B177" s="71">
        <f t="shared" ref="B177:Q177" si="18">IF(B$51=0,0,B$51/B$33)</f>
        <v>6.9860753401957992E-2</v>
      </c>
      <c r="C177" s="71">
        <f t="shared" si="18"/>
        <v>7.0225696870379689E-2</v>
      </c>
      <c r="D177" s="71">
        <f t="shared" si="18"/>
        <v>7.0495979036665296E-2</v>
      </c>
      <c r="E177" s="71">
        <f t="shared" si="18"/>
        <v>7.1000644210548025E-2</v>
      </c>
      <c r="F177" s="71">
        <f t="shared" si="18"/>
        <v>7.2263682583749989E-2</v>
      </c>
      <c r="G177" s="71">
        <f t="shared" si="18"/>
        <v>7.2009385169306286E-2</v>
      </c>
      <c r="H177" s="71">
        <f t="shared" si="18"/>
        <v>7.6279579154359262E-2</v>
      </c>
      <c r="I177" s="71">
        <f t="shared" si="18"/>
        <v>7.6968153806682663E-2</v>
      </c>
      <c r="J177" s="71">
        <f t="shared" si="18"/>
        <v>7.473037209491816E-2</v>
      </c>
      <c r="K177" s="71">
        <f t="shared" si="18"/>
        <v>7.3308852848818051E-2</v>
      </c>
      <c r="L177" s="71">
        <f t="shared" si="18"/>
        <v>7.3720785150182572E-2</v>
      </c>
      <c r="M177" s="71">
        <f t="shared" si="18"/>
        <v>7.3103482124493149E-2</v>
      </c>
      <c r="N177" s="71">
        <f t="shared" si="18"/>
        <v>7.7656146707676482E-2</v>
      </c>
      <c r="O177" s="71">
        <f t="shared" si="18"/>
        <v>7.4860776628309797E-2</v>
      </c>
      <c r="P177" s="71">
        <f t="shared" si="18"/>
        <v>7.2972928032902382E-2</v>
      </c>
      <c r="Q177" s="71">
        <f t="shared" si="18"/>
        <v>7.093719876133768E-2</v>
      </c>
    </row>
    <row r="178" spans="1:17" x14ac:dyDescent="0.25">
      <c r="A178" s="47" t="s">
        <v>115</v>
      </c>
      <c r="B178" s="73">
        <f t="shared" ref="B178:Q178" si="19">IF(B$52=0,0,B$52/B$33)</f>
        <v>2.7306415059468649E-2</v>
      </c>
      <c r="C178" s="73">
        <f t="shared" si="19"/>
        <v>2.8236102700483198E-2</v>
      </c>
      <c r="D178" s="73">
        <f t="shared" si="19"/>
        <v>2.3320457135486774E-2</v>
      </c>
      <c r="E178" s="73">
        <f t="shared" si="19"/>
        <v>2.2391684464002699E-2</v>
      </c>
      <c r="F178" s="73">
        <f t="shared" si="19"/>
        <v>2.0477322301512328E-2</v>
      </c>
      <c r="G178" s="73">
        <f t="shared" si="19"/>
        <v>1.8923076564414772E-2</v>
      </c>
      <c r="H178" s="73">
        <f t="shared" si="19"/>
        <v>2.1738830781051956E-2</v>
      </c>
      <c r="I178" s="73">
        <f t="shared" si="19"/>
        <v>3.142987199277153E-2</v>
      </c>
      <c r="J178" s="73">
        <f t="shared" si="19"/>
        <v>3.126106747997999E-2</v>
      </c>
      <c r="K178" s="73">
        <f t="shared" si="19"/>
        <v>3.0680756059967916E-2</v>
      </c>
      <c r="L178" s="73">
        <f t="shared" si="19"/>
        <v>1.9561686973998196E-2</v>
      </c>
      <c r="M178" s="73">
        <f t="shared" si="19"/>
        <v>1.9631841213888578E-2</v>
      </c>
      <c r="N178" s="73">
        <f t="shared" si="19"/>
        <v>2.5027856213093884E-2</v>
      </c>
      <c r="O178" s="73">
        <f t="shared" si="19"/>
        <v>3.0213215875984342E-2</v>
      </c>
      <c r="P178" s="73">
        <f t="shared" si="19"/>
        <v>3.1884135884022488E-2</v>
      </c>
      <c r="Q178" s="73">
        <f t="shared" si="19"/>
        <v>3.1506634728178176E-2</v>
      </c>
    </row>
    <row r="179" spans="1:17" x14ac:dyDescent="0.25">
      <c r="A179" s="47" t="s">
        <v>116</v>
      </c>
      <c r="B179" s="73">
        <f t="shared" ref="B179:Q179" si="20">IF(B$56=0,0,B$56/B$33)</f>
        <v>3.8742711029414893E-2</v>
      </c>
      <c r="C179" s="73">
        <f t="shared" si="20"/>
        <v>3.838705802306025E-2</v>
      </c>
      <c r="D179" s="73">
        <f t="shared" si="20"/>
        <v>3.9334791723390543E-2</v>
      </c>
      <c r="E179" s="73">
        <f t="shared" si="20"/>
        <v>3.8985618687146777E-2</v>
      </c>
      <c r="F179" s="73">
        <f t="shared" si="20"/>
        <v>3.9325775086750586E-2</v>
      </c>
      <c r="G179" s="73">
        <f t="shared" si="20"/>
        <v>3.859043416106768E-2</v>
      </c>
      <c r="H179" s="73">
        <f t="shared" si="20"/>
        <v>4.0569040279779811E-2</v>
      </c>
      <c r="I179" s="73">
        <f t="shared" si="20"/>
        <v>4.0208366296970957E-2</v>
      </c>
      <c r="J179" s="73">
        <f t="shared" si="20"/>
        <v>3.8986013896231776E-2</v>
      </c>
      <c r="K179" s="73">
        <f t="shared" si="20"/>
        <v>3.8446720723132141E-2</v>
      </c>
      <c r="L179" s="73">
        <f t="shared" si="20"/>
        <v>3.8840514724208554E-2</v>
      </c>
      <c r="M179" s="73">
        <f t="shared" si="20"/>
        <v>3.9512765642207744E-2</v>
      </c>
      <c r="N179" s="73">
        <f t="shared" si="20"/>
        <v>3.789543995976425E-2</v>
      </c>
      <c r="O179" s="73">
        <f t="shared" si="20"/>
        <v>3.9649440823100131E-2</v>
      </c>
      <c r="P179" s="73">
        <f t="shared" si="20"/>
        <v>3.6378278201265969E-2</v>
      </c>
      <c r="Q179" s="73">
        <f t="shared" si="20"/>
        <v>3.4069624934603478E-2</v>
      </c>
    </row>
    <row r="180" spans="1:17" x14ac:dyDescent="0.25">
      <c r="A180" s="49" t="s">
        <v>117</v>
      </c>
      <c r="B180" s="74">
        <f t="shared" ref="B180:Q180" si="21">IF(B$67=0,0,B$67/B$33)</f>
        <v>3.8116273130744437E-3</v>
      </c>
      <c r="C180" s="74">
        <f t="shared" si="21"/>
        <v>3.6025361468362449E-3</v>
      </c>
      <c r="D180" s="74">
        <f t="shared" si="21"/>
        <v>7.8407301777879742E-3</v>
      </c>
      <c r="E180" s="74">
        <f t="shared" si="21"/>
        <v>9.6233410593985578E-3</v>
      </c>
      <c r="F180" s="74">
        <f t="shared" si="21"/>
        <v>1.2460585195487078E-2</v>
      </c>
      <c r="G180" s="74">
        <f t="shared" si="21"/>
        <v>1.4495874443823831E-2</v>
      </c>
      <c r="H180" s="74">
        <f t="shared" si="21"/>
        <v>1.3971708093527479E-2</v>
      </c>
      <c r="I180" s="74">
        <f t="shared" si="21"/>
        <v>5.3299155169401714E-3</v>
      </c>
      <c r="J180" s="74">
        <f t="shared" si="21"/>
        <v>4.4832907187063844E-3</v>
      </c>
      <c r="K180" s="74">
        <f t="shared" si="21"/>
        <v>4.1813760657179802E-3</v>
      </c>
      <c r="L180" s="74">
        <f t="shared" si="21"/>
        <v>1.5318583451975816E-2</v>
      </c>
      <c r="M180" s="74">
        <f t="shared" si="21"/>
        <v>1.3958875268396839E-2</v>
      </c>
      <c r="N180" s="74">
        <f t="shared" si="21"/>
        <v>1.4732850534818353E-2</v>
      </c>
      <c r="O180" s="74">
        <f t="shared" si="21"/>
        <v>4.998119929225317E-3</v>
      </c>
      <c r="P180" s="74">
        <f t="shared" si="21"/>
        <v>4.7105139476139243E-3</v>
      </c>
      <c r="Q180" s="74">
        <f t="shared" si="21"/>
        <v>5.3609390985560283E-3</v>
      </c>
    </row>
    <row r="181" spans="1:17" hidden="1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</row>
    <row r="182" spans="1:17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</row>
    <row r="183" spans="1:17" x14ac:dyDescent="0.25">
      <c r="A183" s="40" t="s">
        <v>118</v>
      </c>
      <c r="B183" s="41">
        <f t="shared" ref="B183:Q183" si="22">SUM(B$184:B$189,B$193:B$194,B$196:B$198)</f>
        <v>1.0000000000000004</v>
      </c>
      <c r="C183" s="41">
        <f t="shared" si="22"/>
        <v>0.99999999999999978</v>
      </c>
      <c r="D183" s="41">
        <f t="shared" si="22"/>
        <v>1.0000000000000002</v>
      </c>
      <c r="E183" s="41">
        <f t="shared" si="22"/>
        <v>1</v>
      </c>
      <c r="F183" s="41">
        <f t="shared" si="22"/>
        <v>1.0000000000000002</v>
      </c>
      <c r="G183" s="41">
        <f t="shared" si="22"/>
        <v>1</v>
      </c>
      <c r="H183" s="41">
        <f t="shared" si="22"/>
        <v>0.99999999999999989</v>
      </c>
      <c r="I183" s="41">
        <f t="shared" si="22"/>
        <v>1</v>
      </c>
      <c r="J183" s="41">
        <f t="shared" si="22"/>
        <v>1</v>
      </c>
      <c r="K183" s="41">
        <f t="shared" si="22"/>
        <v>1.0000000000000002</v>
      </c>
      <c r="L183" s="41">
        <f t="shared" si="22"/>
        <v>0.99999999999999989</v>
      </c>
      <c r="M183" s="41">
        <f t="shared" si="22"/>
        <v>1</v>
      </c>
      <c r="N183" s="41">
        <f t="shared" si="22"/>
        <v>1.0000000000000002</v>
      </c>
      <c r="O183" s="41">
        <f t="shared" si="22"/>
        <v>1</v>
      </c>
      <c r="P183" s="41">
        <f t="shared" si="22"/>
        <v>1.0000000000000002</v>
      </c>
      <c r="Q183" s="41">
        <f t="shared" si="22"/>
        <v>1.0000000000000002</v>
      </c>
    </row>
    <row r="184" spans="1:17" x14ac:dyDescent="0.25">
      <c r="A184" s="20" t="s">
        <v>73</v>
      </c>
      <c r="B184" s="68">
        <f t="shared" ref="B184:Q184" si="23">IF(B$71=0,0,B$71/B$70)</f>
        <v>1.5385049537951249E-3</v>
      </c>
      <c r="C184" s="68">
        <f t="shared" si="23"/>
        <v>1.5675735571194303E-3</v>
      </c>
      <c r="D184" s="68">
        <f t="shared" si="23"/>
        <v>1.5688100084473278E-3</v>
      </c>
      <c r="E184" s="68">
        <f t="shared" si="23"/>
        <v>1.565623165982598E-3</v>
      </c>
      <c r="F184" s="68">
        <f t="shared" si="23"/>
        <v>1.5549686810600492E-3</v>
      </c>
      <c r="G184" s="68">
        <f t="shared" si="23"/>
        <v>1.5581746932190942E-3</v>
      </c>
      <c r="H184" s="68">
        <f t="shared" si="23"/>
        <v>1.5354157420492246E-3</v>
      </c>
      <c r="I184" s="68">
        <f t="shared" si="23"/>
        <v>1.5316617656311027E-3</v>
      </c>
      <c r="J184" s="68">
        <f t="shared" si="23"/>
        <v>1.5420054804590238E-3</v>
      </c>
      <c r="K184" s="68">
        <f t="shared" si="23"/>
        <v>1.573983313274306E-3</v>
      </c>
      <c r="L184" s="68">
        <f t="shared" si="23"/>
        <v>1.580915128503791E-3</v>
      </c>
      <c r="M184" s="68">
        <f t="shared" si="23"/>
        <v>1.5862750135731184E-3</v>
      </c>
      <c r="N184" s="68">
        <f t="shared" si="23"/>
        <v>1.5450356995200833E-3</v>
      </c>
      <c r="O184" s="68">
        <f t="shared" si="23"/>
        <v>1.5411101230278024E-3</v>
      </c>
      <c r="P184" s="68">
        <f t="shared" si="23"/>
        <v>1.5378052962058736E-3</v>
      </c>
      <c r="Q184" s="68">
        <f t="shared" si="23"/>
        <v>1.5481552054698278E-3</v>
      </c>
    </row>
    <row r="185" spans="1:17" x14ac:dyDescent="0.25">
      <c r="A185" s="22" t="s">
        <v>74</v>
      </c>
      <c r="B185" s="69">
        <f t="shared" ref="B185:Q185" si="24">IF(B$72=0,0,B$72/B$70)</f>
        <v>2.0714797696575984E-4</v>
      </c>
      <c r="C185" s="69">
        <f t="shared" si="24"/>
        <v>2.1106184305829097E-4</v>
      </c>
      <c r="D185" s="69">
        <f t="shared" si="24"/>
        <v>2.1122832181453991E-4</v>
      </c>
      <c r="E185" s="69">
        <f t="shared" si="24"/>
        <v>2.1079923774311782E-4</v>
      </c>
      <c r="F185" s="69">
        <f t="shared" si="24"/>
        <v>2.0936469247768093E-4</v>
      </c>
      <c r="G185" s="69">
        <f t="shared" si="24"/>
        <v>2.0979635760247326E-4</v>
      </c>
      <c r="H185" s="69">
        <f t="shared" si="24"/>
        <v>2.0673203812721167E-4</v>
      </c>
      <c r="I185" s="69">
        <f t="shared" si="24"/>
        <v>2.0622659378744993E-4</v>
      </c>
      <c r="J185" s="69">
        <f t="shared" si="24"/>
        <v>2.0761929622602779E-4</v>
      </c>
      <c r="K185" s="69">
        <f t="shared" si="24"/>
        <v>2.1192486791697014E-4</v>
      </c>
      <c r="L185" s="69">
        <f t="shared" si="24"/>
        <v>2.1285818405478716E-4</v>
      </c>
      <c r="M185" s="69">
        <f t="shared" si="24"/>
        <v>2.135798517661204E-4</v>
      </c>
      <c r="N185" s="69">
        <f t="shared" si="24"/>
        <v>2.080272921487665E-4</v>
      </c>
      <c r="O185" s="69">
        <f t="shared" si="24"/>
        <v>2.074987431656809E-4</v>
      </c>
      <c r="P185" s="69">
        <f t="shared" si="24"/>
        <v>2.0705377339896297E-4</v>
      </c>
      <c r="Q185" s="69">
        <f t="shared" si="24"/>
        <v>2.0844730987118462E-4</v>
      </c>
    </row>
    <row r="186" spans="1:17" x14ac:dyDescent="0.25">
      <c r="A186" s="22" t="s">
        <v>75</v>
      </c>
      <c r="B186" s="69">
        <f t="shared" ref="B186:Q186" si="25">IF(B$73=0,0,B$73/B$70)</f>
        <v>2.6923419350029471E-2</v>
      </c>
      <c r="C186" s="69">
        <f t="shared" si="25"/>
        <v>2.7432112022932078E-2</v>
      </c>
      <c r="D186" s="69">
        <f t="shared" si="25"/>
        <v>2.7453749585765252E-2</v>
      </c>
      <c r="E186" s="69">
        <f t="shared" si="25"/>
        <v>2.7397980707108895E-2</v>
      </c>
      <c r="F186" s="69">
        <f t="shared" si="25"/>
        <v>2.7211530111145101E-2</v>
      </c>
      <c r="G186" s="69">
        <f t="shared" si="25"/>
        <v>2.7267634454251913E-2</v>
      </c>
      <c r="H186" s="69">
        <f t="shared" si="25"/>
        <v>2.6869358982468918E-2</v>
      </c>
      <c r="I186" s="69">
        <f t="shared" si="25"/>
        <v>2.6803665413471362E-2</v>
      </c>
      <c r="J186" s="69">
        <f t="shared" si="25"/>
        <v>2.6984677617079979E-2</v>
      </c>
      <c r="K186" s="69">
        <f t="shared" si="25"/>
        <v>2.7544281016904731E-2</v>
      </c>
      <c r="L186" s="69">
        <f t="shared" si="25"/>
        <v>2.76655859030671E-2</v>
      </c>
      <c r="M186" s="69">
        <f t="shared" si="25"/>
        <v>2.7759382437835146E-2</v>
      </c>
      <c r="N186" s="69">
        <f t="shared" si="25"/>
        <v>2.7037705628658443E-2</v>
      </c>
      <c r="O186" s="69">
        <f t="shared" si="25"/>
        <v>2.6969009104912067E-2</v>
      </c>
      <c r="P186" s="69">
        <f t="shared" si="25"/>
        <v>2.6911175532009668E-2</v>
      </c>
      <c r="Q186" s="69">
        <f t="shared" si="25"/>
        <v>2.709229613656854E-2</v>
      </c>
    </row>
    <row r="187" spans="1:17" x14ac:dyDescent="0.25">
      <c r="A187" s="22" t="s">
        <v>76</v>
      </c>
      <c r="B187" s="69">
        <f t="shared" ref="B187:Q187" si="26">IF(B$74=0,0,B$74/B$70)</f>
        <v>5.0873980730228299E-4</v>
      </c>
      <c r="C187" s="69">
        <f t="shared" si="26"/>
        <v>5.1835196722238889E-4</v>
      </c>
      <c r="D187" s="69">
        <f t="shared" si="26"/>
        <v>5.187608264910845E-4</v>
      </c>
      <c r="E187" s="69">
        <f t="shared" si="26"/>
        <v>5.1770702837531616E-4</v>
      </c>
      <c r="F187" s="69">
        <f t="shared" si="26"/>
        <v>5.1418389340390671E-4</v>
      </c>
      <c r="G187" s="69">
        <f t="shared" si="26"/>
        <v>5.1524403039207665E-4</v>
      </c>
      <c r="H187" s="69">
        <f t="shared" si="26"/>
        <v>5.0771829288697465E-4</v>
      </c>
      <c r="I187" s="69">
        <f t="shared" si="26"/>
        <v>5.0647695971163336E-4</v>
      </c>
      <c r="J187" s="69">
        <f t="shared" si="26"/>
        <v>5.0989733185626994E-4</v>
      </c>
      <c r="K187" s="69">
        <f t="shared" si="26"/>
        <v>5.2047149118169872E-4</v>
      </c>
      <c r="L187" s="69">
        <f t="shared" si="26"/>
        <v>5.2276364522085513E-4</v>
      </c>
      <c r="M187" s="69">
        <f t="shared" si="26"/>
        <v>5.2453600668813923E-4</v>
      </c>
      <c r="N187" s="69">
        <f t="shared" si="26"/>
        <v>5.1089933906944439E-4</v>
      </c>
      <c r="O187" s="69">
        <f t="shared" si="26"/>
        <v>5.096012626327666E-4</v>
      </c>
      <c r="P187" s="69">
        <f t="shared" si="26"/>
        <v>5.0850845044752928E-4</v>
      </c>
      <c r="Q187" s="69">
        <f t="shared" si="26"/>
        <v>5.119308709158883E-4</v>
      </c>
    </row>
    <row r="188" spans="1:17" x14ac:dyDescent="0.25">
      <c r="A188" s="24" t="s">
        <v>77</v>
      </c>
      <c r="B188" s="70">
        <f t="shared" ref="B188:Q188" si="27">IF(B$75=0,0,B$75/B$70)</f>
        <v>1.6089616541260564E-3</v>
      </c>
      <c r="C188" s="70">
        <f t="shared" si="27"/>
        <v>1.6448728135870908E-3</v>
      </c>
      <c r="D188" s="70">
        <f t="shared" si="27"/>
        <v>1.6473092686473791E-3</v>
      </c>
      <c r="E188" s="70">
        <f t="shared" si="27"/>
        <v>1.6421589608818518E-3</v>
      </c>
      <c r="F188" s="70">
        <f t="shared" si="27"/>
        <v>1.6328519807124781E-3</v>
      </c>
      <c r="G188" s="70">
        <f t="shared" si="27"/>
        <v>1.6384641144380305E-3</v>
      </c>
      <c r="H188" s="70">
        <f t="shared" si="27"/>
        <v>1.6106439114950031E-3</v>
      </c>
      <c r="I188" s="70">
        <f t="shared" si="27"/>
        <v>1.6060332947019852E-3</v>
      </c>
      <c r="J188" s="70">
        <f t="shared" si="27"/>
        <v>1.6203794841746259E-3</v>
      </c>
      <c r="K188" s="70">
        <f t="shared" si="27"/>
        <v>1.664681738672868E-3</v>
      </c>
      <c r="L188" s="70">
        <f t="shared" si="27"/>
        <v>1.6796507614017758E-3</v>
      </c>
      <c r="M188" s="70">
        <f t="shared" si="27"/>
        <v>1.677537435051876E-3</v>
      </c>
      <c r="N188" s="70">
        <f t="shared" si="27"/>
        <v>1.6376615252849981E-3</v>
      </c>
      <c r="O188" s="70">
        <f t="shared" si="27"/>
        <v>1.6280616370245382E-3</v>
      </c>
      <c r="P188" s="70">
        <f t="shared" si="27"/>
        <v>1.6207443113480759E-3</v>
      </c>
      <c r="Q188" s="70">
        <f t="shared" si="27"/>
        <v>1.6399295368594731E-3</v>
      </c>
    </row>
    <row r="189" spans="1:17" x14ac:dyDescent="0.25">
      <c r="A189" s="45" t="s">
        <v>119</v>
      </c>
      <c r="B189" s="71">
        <f t="shared" ref="B189:Q189" si="28">IF(B$80=0,0,B$80/B$70)</f>
        <v>0.27667820526977865</v>
      </c>
      <c r="C189" s="71">
        <f t="shared" si="28"/>
        <v>0.28020244740366168</v>
      </c>
      <c r="D189" s="71">
        <f t="shared" si="28"/>
        <v>0.28067427032574671</v>
      </c>
      <c r="E189" s="71">
        <f t="shared" si="28"/>
        <v>0.27954892852821767</v>
      </c>
      <c r="F189" s="71">
        <f t="shared" si="28"/>
        <v>0.28104318276514062</v>
      </c>
      <c r="G189" s="71">
        <f t="shared" si="28"/>
        <v>0.27427084458662943</v>
      </c>
      <c r="H189" s="71">
        <f t="shared" si="28"/>
        <v>0.27015201435507358</v>
      </c>
      <c r="I189" s="71">
        <f t="shared" si="28"/>
        <v>0.26957281587083776</v>
      </c>
      <c r="J189" s="71">
        <f t="shared" si="28"/>
        <v>0.26965217628160976</v>
      </c>
      <c r="K189" s="71">
        <f t="shared" si="28"/>
        <v>0.27721701707983332</v>
      </c>
      <c r="L189" s="71">
        <f t="shared" si="28"/>
        <v>0.27574879852839729</v>
      </c>
      <c r="M189" s="71">
        <f t="shared" si="28"/>
        <v>0.27886259823537091</v>
      </c>
      <c r="N189" s="71">
        <f t="shared" si="28"/>
        <v>0.27438784447172537</v>
      </c>
      <c r="O189" s="71">
        <f t="shared" si="28"/>
        <v>0.27574335236667757</v>
      </c>
      <c r="P189" s="71">
        <f t="shared" si="28"/>
        <v>0.2745857190697612</v>
      </c>
      <c r="Q189" s="71">
        <f t="shared" si="28"/>
        <v>0.27330579959983065</v>
      </c>
    </row>
    <row r="190" spans="1:17" x14ac:dyDescent="0.25">
      <c r="A190" s="47" t="s">
        <v>120</v>
      </c>
      <c r="B190" s="73">
        <f t="shared" ref="B190:Q190" si="29">IF(B$81=0,0,B$81/B$70)</f>
        <v>0.10042810681430568</v>
      </c>
      <c r="C190" s="73">
        <f t="shared" si="29"/>
        <v>9.3395571360655488E-2</v>
      </c>
      <c r="D190" s="73">
        <f t="shared" si="29"/>
        <v>8.5414960172038382E-2</v>
      </c>
      <c r="E190" s="73">
        <f t="shared" si="29"/>
        <v>8.829566430050792E-2</v>
      </c>
      <c r="F190" s="73">
        <f t="shared" si="29"/>
        <v>8.2134841086987015E-2</v>
      </c>
      <c r="G190" s="73">
        <f t="shared" si="29"/>
        <v>9.7338706627041971E-2</v>
      </c>
      <c r="H190" s="73">
        <f t="shared" si="29"/>
        <v>9.8961014526300364E-2</v>
      </c>
      <c r="I190" s="73">
        <f t="shared" si="29"/>
        <v>9.8237986541691608E-2</v>
      </c>
      <c r="J190" s="73">
        <f t="shared" si="29"/>
        <v>0.10181720594339377</v>
      </c>
      <c r="K190" s="73">
        <f t="shared" si="29"/>
        <v>0.10995506223910229</v>
      </c>
      <c r="L190" s="73">
        <f t="shared" si="29"/>
        <v>0.11379486763536219</v>
      </c>
      <c r="M190" s="73">
        <f t="shared" si="29"/>
        <v>0.11335516542774592</v>
      </c>
      <c r="N190" s="73">
        <f t="shared" si="29"/>
        <v>0.10976393940075994</v>
      </c>
      <c r="O190" s="73">
        <f t="shared" si="29"/>
        <v>0.1087581731342913</v>
      </c>
      <c r="P190" s="73">
        <f t="shared" si="29"/>
        <v>0.10947422549864602</v>
      </c>
      <c r="Q190" s="73">
        <f t="shared" si="29"/>
        <v>0.10679752011864907</v>
      </c>
    </row>
    <row r="191" spans="1:17" x14ac:dyDescent="0.25">
      <c r="A191" s="47" t="s">
        <v>121</v>
      </c>
      <c r="B191" s="73">
        <f t="shared" ref="B191:Q191" si="30">IF(B$86=0,0,B$86/B$70)</f>
        <v>0.17625009845547293</v>
      </c>
      <c r="C191" s="73">
        <f t="shared" si="30"/>
        <v>0.18680687604300622</v>
      </c>
      <c r="D191" s="73">
        <f t="shared" si="30"/>
        <v>0.19525931015370826</v>
      </c>
      <c r="E191" s="73">
        <f t="shared" si="30"/>
        <v>0.19125326422770977</v>
      </c>
      <c r="F191" s="73">
        <f t="shared" si="30"/>
        <v>0.19890834167815358</v>
      </c>
      <c r="G191" s="73">
        <f t="shared" si="30"/>
        <v>0.17693213795958748</v>
      </c>
      <c r="H191" s="73">
        <f t="shared" si="30"/>
        <v>0.17119099982877325</v>
      </c>
      <c r="I191" s="73">
        <f t="shared" si="30"/>
        <v>0.17133482932914615</v>
      </c>
      <c r="J191" s="73">
        <f t="shared" si="30"/>
        <v>0.16783497033821596</v>
      </c>
      <c r="K191" s="73">
        <f t="shared" si="30"/>
        <v>0.167261954840731</v>
      </c>
      <c r="L191" s="73">
        <f t="shared" si="30"/>
        <v>0.16195393089303509</v>
      </c>
      <c r="M191" s="73">
        <f t="shared" si="30"/>
        <v>0.16550743280762503</v>
      </c>
      <c r="N191" s="73">
        <f t="shared" si="30"/>
        <v>0.16462390507096547</v>
      </c>
      <c r="O191" s="73">
        <f t="shared" si="30"/>
        <v>0.16698517923238626</v>
      </c>
      <c r="P191" s="73">
        <f t="shared" si="30"/>
        <v>0.16511149357111518</v>
      </c>
      <c r="Q191" s="73">
        <f t="shared" si="30"/>
        <v>0.16650827948118158</v>
      </c>
    </row>
    <row r="192" spans="1:17" x14ac:dyDescent="0.25">
      <c r="A192" s="45" t="s">
        <v>111</v>
      </c>
      <c r="B192" s="71">
        <f t="shared" ref="B192:Q192" si="31">IF(B$87=0,0,B$87/B$70)</f>
        <v>0.46218623149560184</v>
      </c>
      <c r="C192" s="71">
        <f t="shared" si="31"/>
        <v>0.45813766903202974</v>
      </c>
      <c r="D192" s="71">
        <f t="shared" si="31"/>
        <v>0.45890401922190233</v>
      </c>
      <c r="E192" s="71">
        <f t="shared" si="31"/>
        <v>0.45961365938463494</v>
      </c>
      <c r="F192" s="71">
        <f t="shared" si="31"/>
        <v>0.45902374898287229</v>
      </c>
      <c r="G192" s="71">
        <f t="shared" si="31"/>
        <v>0.46752370224236606</v>
      </c>
      <c r="H192" s="71">
        <f t="shared" si="31"/>
        <v>0.47101219052783283</v>
      </c>
      <c r="I192" s="71">
        <f t="shared" si="31"/>
        <v>0.47177881700074831</v>
      </c>
      <c r="J192" s="71">
        <f t="shared" si="31"/>
        <v>0.47146522821933762</v>
      </c>
      <c r="K192" s="71">
        <f t="shared" si="31"/>
        <v>0.46053043401172916</v>
      </c>
      <c r="L192" s="71">
        <f t="shared" si="31"/>
        <v>0.45703755660784934</v>
      </c>
      <c r="M192" s="71">
        <f t="shared" si="31"/>
        <v>0.45248989113922172</v>
      </c>
      <c r="N192" s="71">
        <f t="shared" si="31"/>
        <v>0.43330014862812022</v>
      </c>
      <c r="O192" s="71">
        <f t="shared" si="31"/>
        <v>0.45857077476426161</v>
      </c>
      <c r="P192" s="71">
        <f t="shared" si="31"/>
        <v>0.4613609570428247</v>
      </c>
      <c r="Q192" s="71">
        <f t="shared" si="31"/>
        <v>0.459402801960343</v>
      </c>
    </row>
    <row r="193" spans="1:17" x14ac:dyDescent="0.25">
      <c r="A193" s="47" t="s">
        <v>112</v>
      </c>
      <c r="B193" s="73">
        <f t="shared" ref="B193:Q193" si="32">IF(B$88=0,0,B$88/B$70)</f>
        <v>0.20715623429650856</v>
      </c>
      <c r="C193" s="73">
        <f t="shared" si="32"/>
        <v>0.23684316374674172</v>
      </c>
      <c r="D193" s="73">
        <f t="shared" si="32"/>
        <v>0.22198590723421596</v>
      </c>
      <c r="E193" s="73">
        <f t="shared" si="32"/>
        <v>0.21785871853049496</v>
      </c>
      <c r="F193" s="73">
        <f t="shared" si="32"/>
        <v>0.20937181242401878</v>
      </c>
      <c r="G193" s="73">
        <f t="shared" si="32"/>
        <v>0.16828269888222605</v>
      </c>
      <c r="H193" s="73">
        <f t="shared" si="32"/>
        <v>0.12695317073720186</v>
      </c>
      <c r="I193" s="73">
        <f t="shared" si="32"/>
        <v>0.11800326057561177</v>
      </c>
      <c r="J193" s="73">
        <f t="shared" si="32"/>
        <v>0.1228436437399688</v>
      </c>
      <c r="K193" s="73">
        <f t="shared" si="32"/>
        <v>0.23180150420385551</v>
      </c>
      <c r="L193" s="73">
        <f t="shared" si="32"/>
        <v>0.2421774167041395</v>
      </c>
      <c r="M193" s="73">
        <f t="shared" si="32"/>
        <v>0.27375131296027944</v>
      </c>
      <c r="N193" s="73">
        <f t="shared" si="32"/>
        <v>0.2242212770686052</v>
      </c>
      <c r="O193" s="73">
        <f t="shared" si="32"/>
        <v>0.22329915337460735</v>
      </c>
      <c r="P193" s="73">
        <f t="shared" si="32"/>
        <v>0.20726534308500327</v>
      </c>
      <c r="Q193" s="73">
        <f t="shared" si="32"/>
        <v>0.18542259206522382</v>
      </c>
    </row>
    <row r="194" spans="1:17" x14ac:dyDescent="0.25">
      <c r="A194" s="47" t="s">
        <v>113</v>
      </c>
      <c r="B194" s="73">
        <f t="shared" ref="B194:Q194" si="33">IF(B$93=0,0,B$93/B$70)</f>
        <v>0.25502999719909336</v>
      </c>
      <c r="C194" s="73">
        <f t="shared" si="33"/>
        <v>0.22129450528528796</v>
      </c>
      <c r="D194" s="73">
        <f t="shared" si="33"/>
        <v>0.23691811198768628</v>
      </c>
      <c r="E194" s="73">
        <f t="shared" si="33"/>
        <v>0.24175494085414015</v>
      </c>
      <c r="F194" s="73">
        <f t="shared" si="33"/>
        <v>0.24965193655885348</v>
      </c>
      <c r="G194" s="73">
        <f t="shared" si="33"/>
        <v>0.29924100336013998</v>
      </c>
      <c r="H194" s="73">
        <f t="shared" si="33"/>
        <v>0.34405901979063092</v>
      </c>
      <c r="I194" s="73">
        <f t="shared" si="33"/>
        <v>0.35377555642513658</v>
      </c>
      <c r="J194" s="73">
        <f t="shared" si="33"/>
        <v>0.3486215844793687</v>
      </c>
      <c r="K194" s="73">
        <f t="shared" si="33"/>
        <v>0.22872892980787357</v>
      </c>
      <c r="L194" s="73">
        <f t="shared" si="33"/>
        <v>0.21486013990370983</v>
      </c>
      <c r="M194" s="73">
        <f t="shared" si="33"/>
        <v>0.17873857817894234</v>
      </c>
      <c r="N194" s="73">
        <f t="shared" si="33"/>
        <v>0.20907887155951504</v>
      </c>
      <c r="O194" s="73">
        <f t="shared" si="33"/>
        <v>0.23527162138965418</v>
      </c>
      <c r="P194" s="73">
        <f t="shared" si="33"/>
        <v>0.25409561395782154</v>
      </c>
      <c r="Q194" s="73">
        <f t="shared" si="33"/>
        <v>0.27398020989511912</v>
      </c>
    </row>
    <row r="195" spans="1:17" x14ac:dyDescent="0.25">
      <c r="A195" s="45" t="s">
        <v>114</v>
      </c>
      <c r="B195" s="71">
        <f t="shared" ref="B195:Q195" si="34">IF(B$94=0,0,B$94/B$70)</f>
        <v>0.23034878949240109</v>
      </c>
      <c r="C195" s="71">
        <f t="shared" si="34"/>
        <v>0.2302859113603892</v>
      </c>
      <c r="D195" s="71">
        <f t="shared" si="34"/>
        <v>0.22902185244118553</v>
      </c>
      <c r="E195" s="71">
        <f t="shared" si="34"/>
        <v>0.22950314298705543</v>
      </c>
      <c r="F195" s="71">
        <f t="shared" si="34"/>
        <v>0.22881016889318798</v>
      </c>
      <c r="G195" s="71">
        <f t="shared" si="34"/>
        <v>0.22701613952110106</v>
      </c>
      <c r="H195" s="71">
        <f t="shared" si="34"/>
        <v>0.2281059261500662</v>
      </c>
      <c r="I195" s="71">
        <f t="shared" si="34"/>
        <v>0.2279943031011103</v>
      </c>
      <c r="J195" s="71">
        <f t="shared" si="34"/>
        <v>0.22801801628925694</v>
      </c>
      <c r="K195" s="71">
        <f t="shared" si="34"/>
        <v>0.23073720648048732</v>
      </c>
      <c r="L195" s="71">
        <f t="shared" si="34"/>
        <v>0.23555187124150503</v>
      </c>
      <c r="M195" s="71">
        <f t="shared" si="34"/>
        <v>0.23688619988049292</v>
      </c>
      <c r="N195" s="71">
        <f t="shared" si="34"/>
        <v>0.26137267741547277</v>
      </c>
      <c r="O195" s="71">
        <f t="shared" si="34"/>
        <v>0.23483059199829798</v>
      </c>
      <c r="P195" s="71">
        <f t="shared" si="34"/>
        <v>0.23326803652400407</v>
      </c>
      <c r="Q195" s="71">
        <f t="shared" si="34"/>
        <v>0.23629063938014161</v>
      </c>
    </row>
    <row r="196" spans="1:17" x14ac:dyDescent="0.25">
      <c r="A196" s="47" t="s">
        <v>115</v>
      </c>
      <c r="B196" s="73">
        <f t="shared" ref="B196:Q196" si="35">IF(B$95=0,0,B$95/B$70)</f>
        <v>7.9330608684056947E-2</v>
      </c>
      <c r="C196" s="73">
        <f t="shared" si="35"/>
        <v>8.1233722431401131E-2</v>
      </c>
      <c r="D196" s="73">
        <f t="shared" si="35"/>
        <v>7.9517609352101393E-2</v>
      </c>
      <c r="E196" s="73">
        <f t="shared" si="35"/>
        <v>7.9512789435067677E-2</v>
      </c>
      <c r="F196" s="73">
        <f t="shared" si="35"/>
        <v>7.9592524712361529E-2</v>
      </c>
      <c r="G196" s="73">
        <f t="shared" si="35"/>
        <v>7.7051014334249782E-2</v>
      </c>
      <c r="H196" s="73">
        <f t="shared" si="35"/>
        <v>7.4402499159992502E-2</v>
      </c>
      <c r="I196" s="73">
        <f t="shared" si="35"/>
        <v>7.4496554409280602E-2</v>
      </c>
      <c r="J196" s="73">
        <f t="shared" si="35"/>
        <v>7.2005625873309984E-2</v>
      </c>
      <c r="K196" s="73">
        <f t="shared" si="35"/>
        <v>8.326614963670774E-2</v>
      </c>
      <c r="L196" s="73">
        <f t="shared" si="35"/>
        <v>8.0855848487180998E-2</v>
      </c>
      <c r="M196" s="73">
        <f t="shared" si="35"/>
        <v>8.4826173664331178E-2</v>
      </c>
      <c r="N196" s="73">
        <f t="shared" si="35"/>
        <v>7.0107045015742733E-2</v>
      </c>
      <c r="O196" s="73">
        <f t="shared" si="35"/>
        <v>7.8776988104198836E-2</v>
      </c>
      <c r="P196" s="73">
        <f t="shared" si="35"/>
        <v>7.6588851212158665E-2</v>
      </c>
      <c r="Q196" s="73">
        <f t="shared" si="35"/>
        <v>7.7063522930268968E-2</v>
      </c>
    </row>
    <row r="197" spans="1:17" x14ac:dyDescent="0.25">
      <c r="A197" s="47" t="s">
        <v>116</v>
      </c>
      <c r="B197" s="73">
        <f t="shared" ref="B197:Q197" si="36">IF(B$99=0,0,B$99/B$70)</f>
        <v>0.1377004224932673</v>
      </c>
      <c r="C197" s="73">
        <f t="shared" si="36"/>
        <v>0.13749488147046379</v>
      </c>
      <c r="D197" s="73">
        <f t="shared" si="36"/>
        <v>0.13648131122314794</v>
      </c>
      <c r="E197" s="73">
        <f t="shared" si="36"/>
        <v>0.13608843879869473</v>
      </c>
      <c r="F197" s="73">
        <f t="shared" si="36"/>
        <v>0.13597885707636687</v>
      </c>
      <c r="G197" s="73">
        <f t="shared" si="36"/>
        <v>0.133816734076941</v>
      </c>
      <c r="H197" s="73">
        <f t="shared" si="36"/>
        <v>0.13549877374087899</v>
      </c>
      <c r="I197" s="73">
        <f t="shared" si="36"/>
        <v>0.13546314378660884</v>
      </c>
      <c r="J197" s="73">
        <f t="shared" si="36"/>
        <v>0.1347014664087697</v>
      </c>
      <c r="K197" s="73">
        <f t="shared" si="36"/>
        <v>0.13657347333669134</v>
      </c>
      <c r="L197" s="73">
        <f t="shared" si="36"/>
        <v>0.14097793237415024</v>
      </c>
      <c r="M197" s="73">
        <f t="shared" si="36"/>
        <v>0.14013513062757765</v>
      </c>
      <c r="N197" s="73">
        <f t="shared" si="36"/>
        <v>0.15642437451542174</v>
      </c>
      <c r="O197" s="73">
        <f t="shared" si="36"/>
        <v>0.13939879315365172</v>
      </c>
      <c r="P197" s="73">
        <f t="shared" si="36"/>
        <v>0.13844800218422804</v>
      </c>
      <c r="Q197" s="73">
        <f t="shared" si="36"/>
        <v>0.13814254711918006</v>
      </c>
    </row>
    <row r="198" spans="1:17" x14ac:dyDescent="0.25">
      <c r="A198" s="49" t="s">
        <v>117</v>
      </c>
      <c r="B198" s="74">
        <f t="shared" ref="B198:Q198" si="37">IF(B$110=0,0,B$110/B$70)</f>
        <v>1.3317758315076767E-2</v>
      </c>
      <c r="C198" s="74">
        <f t="shared" si="37"/>
        <v>1.1557307458524286E-2</v>
      </c>
      <c r="D198" s="74">
        <f t="shared" si="37"/>
        <v>1.302293186593621E-2</v>
      </c>
      <c r="E198" s="74">
        <f t="shared" si="37"/>
        <v>1.3901914753293028E-2</v>
      </c>
      <c r="F198" s="74">
        <f t="shared" si="37"/>
        <v>1.3238787104459623E-2</v>
      </c>
      <c r="G198" s="74">
        <f t="shared" si="37"/>
        <v>1.6148391109910263E-2</v>
      </c>
      <c r="H198" s="74">
        <f t="shared" si="37"/>
        <v>1.8204653249194704E-2</v>
      </c>
      <c r="I198" s="74">
        <f t="shared" si="37"/>
        <v>1.8034604905220894E-2</v>
      </c>
      <c r="J198" s="74">
        <f t="shared" si="37"/>
        <v>2.1310924007177219E-2</v>
      </c>
      <c r="K198" s="74">
        <f t="shared" si="37"/>
        <v>1.0897583507088247E-2</v>
      </c>
      <c r="L198" s="74">
        <f t="shared" si="37"/>
        <v>1.3718090380173699E-2</v>
      </c>
      <c r="M198" s="74">
        <f t="shared" si="37"/>
        <v>1.1924895588584086E-2</v>
      </c>
      <c r="N198" s="74">
        <f t="shared" si="37"/>
        <v>3.4841257884308315E-2</v>
      </c>
      <c r="O198" s="74">
        <f t="shared" si="37"/>
        <v>1.6654810740447425E-2</v>
      </c>
      <c r="P198" s="74">
        <f t="shared" si="37"/>
        <v>1.823118312761747E-2</v>
      </c>
      <c r="Q198" s="74">
        <f t="shared" si="37"/>
        <v>2.1084569330692603E-2</v>
      </c>
    </row>
    <row r="199" spans="1:17" x14ac:dyDescent="0.25">
      <c r="A199" s="67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</row>
    <row r="200" spans="1:17" x14ac:dyDescent="0.25">
      <c r="A200" s="40" t="s">
        <v>122</v>
      </c>
      <c r="B200" s="41">
        <f t="shared" ref="B200:Q200" si="38">SUM(B$201:B$206,B$210:B$211,B$213:B$215)</f>
        <v>1</v>
      </c>
      <c r="C200" s="41">
        <f t="shared" si="38"/>
        <v>0.99999999999999967</v>
      </c>
      <c r="D200" s="41">
        <f t="shared" si="38"/>
        <v>1</v>
      </c>
      <c r="E200" s="41">
        <f t="shared" si="38"/>
        <v>0.99999999999999978</v>
      </c>
      <c r="F200" s="41">
        <f t="shared" si="38"/>
        <v>1.0000000000000002</v>
      </c>
      <c r="G200" s="41">
        <f t="shared" si="38"/>
        <v>0.99999999999999989</v>
      </c>
      <c r="H200" s="41">
        <f t="shared" si="38"/>
        <v>0.99999999999999978</v>
      </c>
      <c r="I200" s="41">
        <f t="shared" si="38"/>
        <v>1</v>
      </c>
      <c r="J200" s="41">
        <f t="shared" si="38"/>
        <v>0.99999999999999967</v>
      </c>
      <c r="K200" s="41">
        <f t="shared" si="38"/>
        <v>0.99999999999999989</v>
      </c>
      <c r="L200" s="41">
        <f t="shared" si="38"/>
        <v>1</v>
      </c>
      <c r="M200" s="41">
        <f t="shared" si="38"/>
        <v>1.0000000000000002</v>
      </c>
      <c r="N200" s="41">
        <f t="shared" si="38"/>
        <v>1.0000000000000002</v>
      </c>
      <c r="O200" s="41">
        <f t="shared" si="38"/>
        <v>1</v>
      </c>
      <c r="P200" s="41">
        <f t="shared" si="38"/>
        <v>1</v>
      </c>
      <c r="Q200" s="41">
        <f t="shared" si="38"/>
        <v>1</v>
      </c>
    </row>
    <row r="201" spans="1:17" x14ac:dyDescent="0.25">
      <c r="A201" s="20" t="s">
        <v>73</v>
      </c>
      <c r="B201" s="68">
        <f t="shared" ref="B201:Q201" si="39">IF(B$113=0,0,B$113/B$112)</f>
        <v>3.5786782086259755E-3</v>
      </c>
      <c r="C201" s="68">
        <f t="shared" si="39"/>
        <v>3.8637455965836957E-3</v>
      </c>
      <c r="D201" s="68">
        <f t="shared" si="39"/>
        <v>4.4973890433945536E-3</v>
      </c>
      <c r="E201" s="68">
        <f t="shared" si="39"/>
        <v>4.584010852849975E-3</v>
      </c>
      <c r="F201" s="68">
        <f t="shared" si="39"/>
        <v>5.8810528862624665E-3</v>
      </c>
      <c r="G201" s="68">
        <f t="shared" si="39"/>
        <v>5.2585004488267468E-3</v>
      </c>
      <c r="H201" s="68">
        <f t="shared" si="39"/>
        <v>5.9740889054013578E-3</v>
      </c>
      <c r="I201" s="68">
        <f t="shared" si="39"/>
        <v>5.9064857505430456E-3</v>
      </c>
      <c r="J201" s="68">
        <f t="shared" si="39"/>
        <v>6.9024805695786385E-3</v>
      </c>
      <c r="K201" s="68">
        <f t="shared" si="39"/>
        <v>4.9056717658998352E-3</v>
      </c>
      <c r="L201" s="68">
        <f t="shared" si="39"/>
        <v>5.5500512008542432E-3</v>
      </c>
      <c r="M201" s="68">
        <f t="shared" si="39"/>
        <v>4.2738174250574979E-3</v>
      </c>
      <c r="N201" s="68">
        <f t="shared" si="39"/>
        <v>5.1553204006410001E-3</v>
      </c>
      <c r="O201" s="68">
        <f t="shared" si="39"/>
        <v>3.842313580178558E-3</v>
      </c>
      <c r="P201" s="68">
        <f t="shared" si="39"/>
        <v>3.8298208270625255E-3</v>
      </c>
      <c r="Q201" s="68">
        <f t="shared" si="39"/>
        <v>3.6839483328902824E-3</v>
      </c>
    </row>
    <row r="202" spans="1:17" x14ac:dyDescent="0.25">
      <c r="A202" s="22" t="s">
        <v>74</v>
      </c>
      <c r="B202" s="69">
        <f t="shared" ref="B202:Q202" si="40">IF(B$114=0,0,B$114/B$112)</f>
        <v>7.1338529902327833E-4</v>
      </c>
      <c r="C202" s="69">
        <f t="shared" si="40"/>
        <v>7.8896259966735466E-4</v>
      </c>
      <c r="D202" s="69">
        <f t="shared" si="40"/>
        <v>9.5077169524466999E-4</v>
      </c>
      <c r="E202" s="69">
        <f t="shared" si="40"/>
        <v>9.7277605445264005E-4</v>
      </c>
      <c r="F202" s="69">
        <f t="shared" si="40"/>
        <v>1.3079472470545327E-3</v>
      </c>
      <c r="G202" s="69">
        <f t="shared" si="40"/>
        <v>1.1497094707904284E-3</v>
      </c>
      <c r="H202" s="69">
        <f t="shared" si="40"/>
        <v>1.3320294481635512E-3</v>
      </c>
      <c r="I202" s="69">
        <f t="shared" si="40"/>
        <v>1.3143204963407418E-3</v>
      </c>
      <c r="J202" s="69">
        <f t="shared" si="40"/>
        <v>1.5734663780640585E-3</v>
      </c>
      <c r="K202" s="69">
        <f t="shared" si="40"/>
        <v>1.0594920441577393E-3</v>
      </c>
      <c r="L202" s="69">
        <f t="shared" si="40"/>
        <v>1.2253741011089964E-3</v>
      </c>
      <c r="M202" s="69">
        <f t="shared" si="40"/>
        <v>8.9574198670186195E-4</v>
      </c>
      <c r="N202" s="69">
        <f t="shared" si="40"/>
        <v>1.1253347560972473E-3</v>
      </c>
      <c r="O202" s="69">
        <f t="shared" si="40"/>
        <v>7.8667765023101774E-4</v>
      </c>
      <c r="P202" s="69">
        <f t="shared" si="40"/>
        <v>7.8417303590738556E-4</v>
      </c>
      <c r="Q202" s="69">
        <f t="shared" si="40"/>
        <v>7.4704719564386713E-4</v>
      </c>
    </row>
    <row r="203" spans="1:17" x14ac:dyDescent="0.25">
      <c r="A203" s="22" t="s">
        <v>75</v>
      </c>
      <c r="B203" s="69">
        <f t="shared" ref="B203:Q203" si="41">IF(B$115=0,0,B$115/B$112)</f>
        <v>3.3024715611715841E-2</v>
      </c>
      <c r="C203" s="69">
        <f t="shared" si="41"/>
        <v>3.3252809515643342E-2</v>
      </c>
      <c r="D203" s="69">
        <f t="shared" si="41"/>
        <v>3.4578609835361221E-2</v>
      </c>
      <c r="E203" s="69">
        <f t="shared" si="41"/>
        <v>3.4759577030808203E-2</v>
      </c>
      <c r="F203" s="69">
        <f t="shared" si="41"/>
        <v>3.6865631135262859E-2</v>
      </c>
      <c r="G203" s="69">
        <f t="shared" si="41"/>
        <v>3.5518890431810821E-2</v>
      </c>
      <c r="H203" s="69">
        <f t="shared" si="41"/>
        <v>3.6998033654615223E-2</v>
      </c>
      <c r="I203" s="69">
        <f t="shared" si="41"/>
        <v>3.6943406203768146E-2</v>
      </c>
      <c r="J203" s="69">
        <f t="shared" si="41"/>
        <v>3.8368467209569004E-2</v>
      </c>
      <c r="K203" s="69">
        <f t="shared" si="41"/>
        <v>3.4780938285296076E-2</v>
      </c>
      <c r="L203" s="69">
        <f t="shared" si="41"/>
        <v>3.59492835759775E-2</v>
      </c>
      <c r="M203" s="69">
        <f t="shared" si="41"/>
        <v>3.3807720529109721E-2</v>
      </c>
      <c r="N203" s="69">
        <f t="shared" si="41"/>
        <v>3.5032914953256888E-2</v>
      </c>
      <c r="O203" s="69">
        <f t="shared" si="41"/>
        <v>3.2773153307886382E-2</v>
      </c>
      <c r="P203" s="69">
        <f t="shared" si="41"/>
        <v>3.2674096265273976E-2</v>
      </c>
      <c r="Q203" s="69">
        <f t="shared" si="41"/>
        <v>3.2367598948622324E-2</v>
      </c>
    </row>
    <row r="204" spans="1:17" x14ac:dyDescent="0.25">
      <c r="A204" s="22" t="s">
        <v>76</v>
      </c>
      <c r="B204" s="69">
        <f t="shared" ref="B204:Q204" si="42">IF(B$116=0,0,B$116/B$112)</f>
        <v>2.4501783628557896E-3</v>
      </c>
      <c r="C204" s="69">
        <f t="shared" si="42"/>
        <v>2.7405261181454124E-3</v>
      </c>
      <c r="D204" s="69">
        <f t="shared" si="42"/>
        <v>3.3545241462330281E-3</v>
      </c>
      <c r="E204" s="69">
        <f t="shared" si="42"/>
        <v>3.4378733622808257E-3</v>
      </c>
      <c r="F204" s="69">
        <f t="shared" si="42"/>
        <v>4.7147743427524685E-3</v>
      </c>
      <c r="G204" s="69">
        <f t="shared" si="42"/>
        <v>4.115274789927589E-3</v>
      </c>
      <c r="H204" s="69">
        <f t="shared" si="42"/>
        <v>4.8065716245720754E-3</v>
      </c>
      <c r="I204" s="69">
        <f t="shared" si="42"/>
        <v>4.7388026926119976E-3</v>
      </c>
      <c r="J204" s="69">
        <f t="shared" si="42"/>
        <v>5.7283095179640059E-3</v>
      </c>
      <c r="K204" s="69">
        <f t="shared" si="42"/>
        <v>3.7727860779747393E-3</v>
      </c>
      <c r="L204" s="69">
        <f t="shared" si="42"/>
        <v>4.4039448730905928E-3</v>
      </c>
      <c r="M204" s="69">
        <f t="shared" si="42"/>
        <v>3.1483511576839711E-3</v>
      </c>
      <c r="N204" s="69">
        <f t="shared" si="42"/>
        <v>4.0253112676738477E-3</v>
      </c>
      <c r="O204" s="69">
        <f t="shared" si="42"/>
        <v>2.7359396780194212E-3</v>
      </c>
      <c r="P204" s="69">
        <f t="shared" si="42"/>
        <v>2.7273139661966226E-3</v>
      </c>
      <c r="Q204" s="69">
        <f t="shared" si="42"/>
        <v>2.5865965045158007E-3</v>
      </c>
    </row>
    <row r="205" spans="1:17" x14ac:dyDescent="0.25">
      <c r="A205" s="24" t="s">
        <v>77</v>
      </c>
      <c r="B205" s="70">
        <f t="shared" ref="B205:Q205" si="43">IF(B$117=0,0,B$117/B$112)</f>
        <v>1.7433672185869613E-3</v>
      </c>
      <c r="C205" s="70">
        <f t="shared" si="43"/>
        <v>1.7482971036629161E-3</v>
      </c>
      <c r="D205" s="70">
        <f t="shared" si="43"/>
        <v>1.7772496653538352E-3</v>
      </c>
      <c r="E205" s="70">
        <f t="shared" si="43"/>
        <v>1.7831510661115236E-3</v>
      </c>
      <c r="F205" s="70">
        <f t="shared" si="43"/>
        <v>1.8019279682183137E-3</v>
      </c>
      <c r="G205" s="70">
        <f t="shared" si="43"/>
        <v>1.7763904621336236E-3</v>
      </c>
      <c r="H205" s="70">
        <f t="shared" si="43"/>
        <v>1.8106291551953416E-3</v>
      </c>
      <c r="I205" s="70">
        <f t="shared" si="43"/>
        <v>1.7993766744224106E-3</v>
      </c>
      <c r="J205" s="70">
        <f t="shared" si="43"/>
        <v>1.8037686971799588E-3</v>
      </c>
      <c r="K205" s="70">
        <f t="shared" si="43"/>
        <v>1.7631938270697598E-3</v>
      </c>
      <c r="L205" s="70">
        <f t="shared" si="43"/>
        <v>1.7733608880400448E-3</v>
      </c>
      <c r="M205" s="70">
        <f t="shared" si="43"/>
        <v>1.7519795887402045E-3</v>
      </c>
      <c r="N205" s="70">
        <f t="shared" si="43"/>
        <v>1.7527697032235414E-3</v>
      </c>
      <c r="O205" s="70">
        <f t="shared" si="43"/>
        <v>1.7226346573727752E-3</v>
      </c>
      <c r="P205" s="70">
        <f t="shared" si="43"/>
        <v>1.7280138520781121E-3</v>
      </c>
      <c r="Q205" s="70">
        <f t="shared" si="43"/>
        <v>1.720518467173473E-3</v>
      </c>
    </row>
    <row r="206" spans="1:17" x14ac:dyDescent="0.25">
      <c r="A206" s="45" t="s">
        <v>123</v>
      </c>
      <c r="B206" s="71">
        <f t="shared" ref="B206:Q206" si="44">IF(B$122=0,0,B$122/B$112)</f>
        <v>0.47188949871024144</v>
      </c>
      <c r="C206" s="71">
        <f t="shared" si="44"/>
        <v>0.46872955479437634</v>
      </c>
      <c r="D206" s="71">
        <f t="shared" si="44"/>
        <v>0.4690857025758543</v>
      </c>
      <c r="E206" s="71">
        <f t="shared" si="44"/>
        <v>0.4691223404468351</v>
      </c>
      <c r="F206" s="71">
        <f t="shared" si="44"/>
        <v>0.47566040088726497</v>
      </c>
      <c r="G206" s="71">
        <f t="shared" si="44"/>
        <v>0.47157033718955016</v>
      </c>
      <c r="H206" s="71">
        <f t="shared" si="44"/>
        <v>0.46451097628634763</v>
      </c>
      <c r="I206" s="71">
        <f t="shared" si="44"/>
        <v>0.45882106443453829</v>
      </c>
      <c r="J206" s="71">
        <f t="shared" si="44"/>
        <v>0.45553200124909621</v>
      </c>
      <c r="K206" s="71">
        <f t="shared" si="44"/>
        <v>0.46562071307295966</v>
      </c>
      <c r="L206" s="71">
        <f t="shared" si="44"/>
        <v>0.46390090672650347</v>
      </c>
      <c r="M206" s="71">
        <f t="shared" si="44"/>
        <v>0.4687804240611893</v>
      </c>
      <c r="N206" s="71">
        <f t="shared" si="44"/>
        <v>0.46509053478450163</v>
      </c>
      <c r="O206" s="71">
        <f t="shared" si="44"/>
        <v>0.46862879116413758</v>
      </c>
      <c r="P206" s="71">
        <f t="shared" si="44"/>
        <v>0.46732977634831663</v>
      </c>
      <c r="Q206" s="71">
        <f t="shared" si="44"/>
        <v>0.46730167717084026</v>
      </c>
    </row>
    <row r="207" spans="1:17" x14ac:dyDescent="0.25">
      <c r="A207" s="47" t="s">
        <v>124</v>
      </c>
      <c r="B207" s="73">
        <f t="shared" ref="B207:Q207" si="45">IF(B$123=0,0,B$123/B$112)</f>
        <v>0.21918134176887508</v>
      </c>
      <c r="C207" s="73">
        <f t="shared" si="45"/>
        <v>0.19559721522446505</v>
      </c>
      <c r="D207" s="73">
        <f t="shared" si="45"/>
        <v>0.19860258076404019</v>
      </c>
      <c r="E207" s="73">
        <f t="shared" si="45"/>
        <v>0.17948847584207167</v>
      </c>
      <c r="F207" s="73">
        <f t="shared" si="45"/>
        <v>0.16800426741812011</v>
      </c>
      <c r="G207" s="73">
        <f t="shared" si="45"/>
        <v>0.17548547375521847</v>
      </c>
      <c r="H207" s="73">
        <f t="shared" si="45"/>
        <v>0.17205633440203366</v>
      </c>
      <c r="I207" s="73">
        <f t="shared" si="45"/>
        <v>0.16946039410446526</v>
      </c>
      <c r="J207" s="73">
        <f t="shared" si="45"/>
        <v>0.16034890802647794</v>
      </c>
      <c r="K207" s="73">
        <f t="shared" si="45"/>
        <v>0.1573428611812254</v>
      </c>
      <c r="L207" s="73">
        <f t="shared" si="45"/>
        <v>0.1557744266753775</v>
      </c>
      <c r="M207" s="73">
        <f t="shared" si="45"/>
        <v>0.16062718583668231</v>
      </c>
      <c r="N207" s="73">
        <f t="shared" si="45"/>
        <v>0.15586924189729529</v>
      </c>
      <c r="O207" s="73">
        <f t="shared" si="45"/>
        <v>0.15881773871354177</v>
      </c>
      <c r="P207" s="73">
        <f t="shared" si="45"/>
        <v>0.15158220082247489</v>
      </c>
      <c r="Q207" s="73">
        <f t="shared" si="45"/>
        <v>0.14971855159533423</v>
      </c>
    </row>
    <row r="208" spans="1:17" x14ac:dyDescent="0.25">
      <c r="A208" s="47" t="s">
        <v>125</v>
      </c>
      <c r="B208" s="73">
        <f t="shared" ref="B208:Q208" si="46">IF(B$129=0,0,B$129/B$112)</f>
        <v>0.25270815694136639</v>
      </c>
      <c r="C208" s="73">
        <f t="shared" si="46"/>
        <v>0.27313233956991123</v>
      </c>
      <c r="D208" s="73">
        <f t="shared" si="46"/>
        <v>0.27048312181181411</v>
      </c>
      <c r="E208" s="73">
        <f t="shared" si="46"/>
        <v>0.28963386460476331</v>
      </c>
      <c r="F208" s="73">
        <f t="shared" si="46"/>
        <v>0.30765613346914472</v>
      </c>
      <c r="G208" s="73">
        <f t="shared" si="46"/>
        <v>0.29608486343433166</v>
      </c>
      <c r="H208" s="73">
        <f t="shared" si="46"/>
        <v>0.29245464188431392</v>
      </c>
      <c r="I208" s="73">
        <f t="shared" si="46"/>
        <v>0.28936067033007296</v>
      </c>
      <c r="J208" s="73">
        <f t="shared" si="46"/>
        <v>0.29518309322261821</v>
      </c>
      <c r="K208" s="73">
        <f t="shared" si="46"/>
        <v>0.30827785189173423</v>
      </c>
      <c r="L208" s="73">
        <f t="shared" si="46"/>
        <v>0.30812648005112603</v>
      </c>
      <c r="M208" s="73">
        <f t="shared" si="46"/>
        <v>0.30815323822450708</v>
      </c>
      <c r="N208" s="73">
        <f t="shared" si="46"/>
        <v>0.30922129288720634</v>
      </c>
      <c r="O208" s="73">
        <f t="shared" si="46"/>
        <v>0.30981105245059565</v>
      </c>
      <c r="P208" s="73">
        <f t="shared" si="46"/>
        <v>0.31574757552584176</v>
      </c>
      <c r="Q208" s="73">
        <f t="shared" si="46"/>
        <v>0.31758312557550594</v>
      </c>
    </row>
    <row r="209" spans="1:17" x14ac:dyDescent="0.25">
      <c r="A209" s="45" t="s">
        <v>126</v>
      </c>
      <c r="B209" s="71">
        <f t="shared" ref="B209:Q209" si="47">IF(B$130=0,0,B$130/B$112)</f>
        <v>0.31004243832028733</v>
      </c>
      <c r="C209" s="71">
        <f t="shared" si="47"/>
        <v>0.30354718738988129</v>
      </c>
      <c r="D209" s="71">
        <f t="shared" si="47"/>
        <v>0.30226659419005836</v>
      </c>
      <c r="E209" s="71">
        <f t="shared" si="47"/>
        <v>0.30169536409255893</v>
      </c>
      <c r="F209" s="71">
        <f t="shared" si="47"/>
        <v>0.30325453112041861</v>
      </c>
      <c r="G209" s="71">
        <f t="shared" si="47"/>
        <v>0.30060635950510711</v>
      </c>
      <c r="H209" s="71">
        <f t="shared" si="47"/>
        <v>0.31122618197947516</v>
      </c>
      <c r="I209" s="71">
        <f t="shared" si="47"/>
        <v>0.30685459241465168</v>
      </c>
      <c r="J209" s="71">
        <f t="shared" si="47"/>
        <v>0.30828308189795328</v>
      </c>
      <c r="K209" s="71">
        <f t="shared" si="47"/>
        <v>0.29727699528163171</v>
      </c>
      <c r="L209" s="71">
        <f t="shared" si="47"/>
        <v>0.29718034985840319</v>
      </c>
      <c r="M209" s="71">
        <f t="shared" si="47"/>
        <v>0.2963260493946448</v>
      </c>
      <c r="N209" s="71">
        <f t="shared" si="47"/>
        <v>0.30112145700153403</v>
      </c>
      <c r="O209" s="71">
        <f t="shared" si="47"/>
        <v>0.29760486036481149</v>
      </c>
      <c r="P209" s="71">
        <f t="shared" si="47"/>
        <v>0.3074650078450395</v>
      </c>
      <c r="Q209" s="71">
        <f t="shared" si="47"/>
        <v>0.3052723557197366</v>
      </c>
    </row>
    <row r="210" spans="1:17" x14ac:dyDescent="0.25">
      <c r="A210" s="47" t="s">
        <v>127</v>
      </c>
      <c r="B210" s="73">
        <f t="shared" ref="B210:Q210" si="48">IF(B$131=0,0,B$131/B$112)</f>
        <v>0.13299856804871527</v>
      </c>
      <c r="C210" s="73">
        <f t="shared" si="48"/>
        <v>0.1349200533937312</v>
      </c>
      <c r="D210" s="73">
        <f t="shared" si="48"/>
        <v>0.14067267593977276</v>
      </c>
      <c r="E210" s="73">
        <f t="shared" si="48"/>
        <v>0.13369450544180833</v>
      </c>
      <c r="F210" s="73">
        <f t="shared" si="48"/>
        <v>0.12677541802897779</v>
      </c>
      <c r="G210" s="73">
        <f t="shared" si="48"/>
        <v>0.11187129114541282</v>
      </c>
      <c r="H210" s="73">
        <f t="shared" si="48"/>
        <v>8.6293915728815812E-2</v>
      </c>
      <c r="I210" s="73">
        <f t="shared" si="48"/>
        <v>8.4496356763861857E-2</v>
      </c>
      <c r="J210" s="73">
        <f t="shared" si="48"/>
        <v>8.2043446416076027E-2</v>
      </c>
      <c r="K210" s="73">
        <f t="shared" si="48"/>
        <v>0.12162873214458859</v>
      </c>
      <c r="L210" s="73">
        <f t="shared" si="48"/>
        <v>0.11271959928950594</v>
      </c>
      <c r="M210" s="73">
        <f t="shared" si="48"/>
        <v>0.11402794357497067</v>
      </c>
      <c r="N210" s="73">
        <f t="shared" si="48"/>
        <v>9.6953502501636368E-2</v>
      </c>
      <c r="O210" s="73">
        <f t="shared" si="48"/>
        <v>0.10066069636083613</v>
      </c>
      <c r="P210" s="73">
        <f t="shared" si="48"/>
        <v>9.2184655471940657E-2</v>
      </c>
      <c r="Q210" s="73">
        <f t="shared" si="48"/>
        <v>8.2925080195451778E-2</v>
      </c>
    </row>
    <row r="211" spans="1:17" x14ac:dyDescent="0.25">
      <c r="A211" s="47" t="s">
        <v>128</v>
      </c>
      <c r="B211" s="73">
        <f t="shared" ref="B211:Q211" si="49">IF(B$136=0,0,B$136/B$112)</f>
        <v>0.17704387027157215</v>
      </c>
      <c r="C211" s="73">
        <f t="shared" si="49"/>
        <v>0.16862713399614998</v>
      </c>
      <c r="D211" s="73">
        <f t="shared" si="49"/>
        <v>0.16159391825028566</v>
      </c>
      <c r="E211" s="73">
        <f t="shared" si="49"/>
        <v>0.1680008586507506</v>
      </c>
      <c r="F211" s="73">
        <f t="shared" si="49"/>
        <v>0.17647911309144079</v>
      </c>
      <c r="G211" s="73">
        <f t="shared" si="49"/>
        <v>0.18873506835969431</v>
      </c>
      <c r="H211" s="73">
        <f t="shared" si="49"/>
        <v>0.22493226625065937</v>
      </c>
      <c r="I211" s="73">
        <f t="shared" si="49"/>
        <v>0.22235823565078966</v>
      </c>
      <c r="J211" s="73">
        <f t="shared" si="49"/>
        <v>0.22623963548187723</v>
      </c>
      <c r="K211" s="73">
        <f t="shared" si="49"/>
        <v>0.17564826313704313</v>
      </c>
      <c r="L211" s="73">
        <f t="shared" si="49"/>
        <v>0.18446075056889727</v>
      </c>
      <c r="M211" s="73">
        <f t="shared" si="49"/>
        <v>0.18229810581967421</v>
      </c>
      <c r="N211" s="73">
        <f t="shared" si="49"/>
        <v>0.20416795449989775</v>
      </c>
      <c r="O211" s="73">
        <f t="shared" si="49"/>
        <v>0.19694416400397541</v>
      </c>
      <c r="P211" s="73">
        <f t="shared" si="49"/>
        <v>0.21528035237309881</v>
      </c>
      <c r="Q211" s="73">
        <f t="shared" si="49"/>
        <v>0.22234727552428477</v>
      </c>
    </row>
    <row r="212" spans="1:17" x14ac:dyDescent="0.25">
      <c r="A212" s="45" t="s">
        <v>129</v>
      </c>
      <c r="B212" s="71">
        <f t="shared" ref="B212:Q212" si="50">IF(B$137=0,0,B$137/B$112)</f>
        <v>0.17655773826866328</v>
      </c>
      <c r="C212" s="71">
        <f t="shared" si="50"/>
        <v>0.18532891688203951</v>
      </c>
      <c r="D212" s="71">
        <f t="shared" si="50"/>
        <v>0.18348915884849984</v>
      </c>
      <c r="E212" s="71">
        <f t="shared" si="50"/>
        <v>0.18364490709410269</v>
      </c>
      <c r="F212" s="71">
        <f t="shared" si="50"/>
        <v>0.1705137344127659</v>
      </c>
      <c r="G212" s="71">
        <f t="shared" si="50"/>
        <v>0.1800045377018534</v>
      </c>
      <c r="H212" s="71">
        <f t="shared" si="50"/>
        <v>0.17334148894622944</v>
      </c>
      <c r="I212" s="71">
        <f t="shared" si="50"/>
        <v>0.18362195133312398</v>
      </c>
      <c r="J212" s="71">
        <f t="shared" si="50"/>
        <v>0.1818084244805945</v>
      </c>
      <c r="K212" s="71">
        <f t="shared" si="50"/>
        <v>0.19082020964501034</v>
      </c>
      <c r="L212" s="71">
        <f t="shared" si="50"/>
        <v>0.19001672877602185</v>
      </c>
      <c r="M212" s="71">
        <f t="shared" si="50"/>
        <v>0.19101591585687275</v>
      </c>
      <c r="N212" s="71">
        <f t="shared" si="50"/>
        <v>0.18669635713307198</v>
      </c>
      <c r="O212" s="71">
        <f t="shared" si="50"/>
        <v>0.19190562959736282</v>
      </c>
      <c r="P212" s="71">
        <f t="shared" si="50"/>
        <v>0.18346179786012526</v>
      </c>
      <c r="Q212" s="71">
        <f t="shared" si="50"/>
        <v>0.18632025766057753</v>
      </c>
    </row>
    <row r="213" spans="1:17" x14ac:dyDescent="0.25">
      <c r="A213" s="47" t="s">
        <v>130</v>
      </c>
      <c r="B213" s="73">
        <f t="shared" ref="B213:Q213" si="51">IF(B$138=0,0,B$138/B$112)</f>
        <v>5.758049269706407E-2</v>
      </c>
      <c r="C213" s="73">
        <f t="shared" si="51"/>
        <v>5.8423517687125399E-2</v>
      </c>
      <c r="D213" s="73">
        <f t="shared" si="51"/>
        <v>5.642061633622223E-2</v>
      </c>
      <c r="E213" s="73">
        <f t="shared" si="51"/>
        <v>5.2790467737004056E-2</v>
      </c>
      <c r="F213" s="73">
        <f t="shared" si="51"/>
        <v>5.1467998409600639E-2</v>
      </c>
      <c r="G213" s="73">
        <f t="shared" si="51"/>
        <v>5.133917169560355E-2</v>
      </c>
      <c r="H213" s="73">
        <f t="shared" si="51"/>
        <v>4.8830699832645638E-2</v>
      </c>
      <c r="I213" s="73">
        <f t="shared" si="51"/>
        <v>4.9480106906689941E-2</v>
      </c>
      <c r="J213" s="73">
        <f t="shared" si="51"/>
        <v>5.265675748488774E-2</v>
      </c>
      <c r="K213" s="73">
        <f t="shared" si="51"/>
        <v>5.8827323864074722E-2</v>
      </c>
      <c r="L213" s="73">
        <f t="shared" si="51"/>
        <v>5.6601965598139924E-2</v>
      </c>
      <c r="M213" s="73">
        <f t="shared" si="51"/>
        <v>4.9749713509244925E-2</v>
      </c>
      <c r="N213" s="73">
        <f t="shared" si="51"/>
        <v>4.4437369033681999E-2</v>
      </c>
      <c r="O213" s="73">
        <f t="shared" si="51"/>
        <v>4.703404059986184E-2</v>
      </c>
      <c r="P213" s="73">
        <f t="shared" si="51"/>
        <v>4.7433164907570637E-2</v>
      </c>
      <c r="Q213" s="73">
        <f t="shared" si="51"/>
        <v>4.9162960052789306E-2</v>
      </c>
    </row>
    <row r="214" spans="1:17" x14ac:dyDescent="0.25">
      <c r="A214" s="47" t="s">
        <v>131</v>
      </c>
      <c r="B214" s="73">
        <f t="shared" ref="B214:Q214" si="52">IF(B$142=0,0,B$142/B$112)</f>
        <v>0.10236354171813397</v>
      </c>
      <c r="C214" s="73">
        <f t="shared" si="52"/>
        <v>0.1047543803964598</v>
      </c>
      <c r="D214" s="73">
        <f t="shared" si="52"/>
        <v>0.1033823200236634</v>
      </c>
      <c r="E214" s="73">
        <f t="shared" si="52"/>
        <v>0.10518345964802178</v>
      </c>
      <c r="F214" s="73">
        <f t="shared" si="52"/>
        <v>9.9813995203913583E-2</v>
      </c>
      <c r="G214" s="73">
        <f t="shared" si="52"/>
        <v>0.10307173144558736</v>
      </c>
      <c r="H214" s="73">
        <f t="shared" si="52"/>
        <v>0.10634693368098933</v>
      </c>
      <c r="I214" s="73">
        <f t="shared" si="52"/>
        <v>0.1176046304649816</v>
      </c>
      <c r="J214" s="73">
        <f t="shared" si="52"/>
        <v>0.11467072073065294</v>
      </c>
      <c r="K214" s="73">
        <f t="shared" si="52"/>
        <v>0.11953513547742438</v>
      </c>
      <c r="L214" s="73">
        <f t="shared" si="52"/>
        <v>0.11839699213326457</v>
      </c>
      <c r="M214" s="73">
        <f t="shared" si="52"/>
        <v>0.11819989394761728</v>
      </c>
      <c r="N214" s="73">
        <f t="shared" si="52"/>
        <v>0.11501231404996662</v>
      </c>
      <c r="O214" s="73">
        <f t="shared" si="52"/>
        <v>0.11780344659426178</v>
      </c>
      <c r="P214" s="73">
        <f t="shared" si="52"/>
        <v>0.11452068027565632</v>
      </c>
      <c r="Q214" s="73">
        <f t="shared" si="52"/>
        <v>0.11808648130371811</v>
      </c>
    </row>
    <row r="215" spans="1:17" x14ac:dyDescent="0.25">
      <c r="A215" s="49" t="s">
        <v>132</v>
      </c>
      <c r="B215" s="74">
        <f t="shared" ref="B215:Q215" si="53">IF(B$153=0,0,B$153/B$112)</f>
        <v>1.6613703853465285E-2</v>
      </c>
      <c r="C215" s="74">
        <f t="shared" si="53"/>
        <v>2.2151018798454287E-2</v>
      </c>
      <c r="D215" s="74">
        <f t="shared" si="53"/>
        <v>2.3686222488614263E-2</v>
      </c>
      <c r="E215" s="74">
        <f t="shared" si="53"/>
        <v>2.5670979709076881E-2</v>
      </c>
      <c r="F215" s="74">
        <f t="shared" si="53"/>
        <v>1.9231740799251728E-2</v>
      </c>
      <c r="G215" s="74">
        <f t="shared" si="53"/>
        <v>2.5593634560662448E-2</v>
      </c>
      <c r="H215" s="74">
        <f t="shared" si="53"/>
        <v>1.8163855432594432E-2</v>
      </c>
      <c r="I215" s="74">
        <f t="shared" si="53"/>
        <v>1.6537213961452444E-2</v>
      </c>
      <c r="J215" s="74">
        <f t="shared" si="53"/>
        <v>1.4480946265053829E-2</v>
      </c>
      <c r="K215" s="74">
        <f t="shared" si="53"/>
        <v>1.2457750303511234E-2</v>
      </c>
      <c r="L215" s="74">
        <f t="shared" si="53"/>
        <v>1.501777104461747E-2</v>
      </c>
      <c r="M215" s="74">
        <f t="shared" si="53"/>
        <v>2.3066308400010494E-2</v>
      </c>
      <c r="N215" s="74">
        <f t="shared" si="53"/>
        <v>2.724667404942337E-2</v>
      </c>
      <c r="O215" s="74">
        <f t="shared" si="53"/>
        <v>2.706814240323923E-2</v>
      </c>
      <c r="P215" s="74">
        <f t="shared" si="53"/>
        <v>2.1507952676898368E-2</v>
      </c>
      <c r="Q215" s="74">
        <f t="shared" si="53"/>
        <v>1.9070816304070065E-2</v>
      </c>
    </row>
    <row r="216" spans="1:17" hidden="1" x14ac:dyDescent="0.25">
      <c r="A216" s="16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</row>
    <row r="217" spans="1:17" x14ac:dyDescent="0.25">
      <c r="A217" s="16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</row>
    <row r="218" spans="1:17" ht="12.75" x14ac:dyDescent="0.25">
      <c r="A218" s="14" t="s">
        <v>104</v>
      </c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</row>
    <row r="219" spans="1:17" x14ac:dyDescent="0.25">
      <c r="A219" s="16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</row>
    <row r="220" spans="1:17" x14ac:dyDescent="0.25">
      <c r="A220" s="40" t="s">
        <v>106</v>
      </c>
      <c r="B220" s="52">
        <v>0.38198133519277216</v>
      </c>
      <c r="C220" s="52">
        <v>0.38528623700763559</v>
      </c>
      <c r="D220" s="52">
        <v>0.38588987246958606</v>
      </c>
      <c r="E220" s="52">
        <v>0.38723825194388334</v>
      </c>
      <c r="F220" s="52">
        <v>0.39464581713572849</v>
      </c>
      <c r="G220" s="52">
        <v>0.39776738354667707</v>
      </c>
      <c r="H220" s="52">
        <v>0.40283412406002572</v>
      </c>
      <c r="I220" s="52">
        <v>0.40722633472596792</v>
      </c>
      <c r="J220" s="52">
        <v>0.40989102606777311</v>
      </c>
      <c r="K220" s="52">
        <v>0.41888299741394053</v>
      </c>
      <c r="L220" s="52">
        <v>0.4226997248419625</v>
      </c>
      <c r="M220" s="52">
        <v>0.42507797670685382</v>
      </c>
      <c r="N220" s="52">
        <v>0.42899751874446546</v>
      </c>
      <c r="O220" s="52">
        <v>0.43143771951189974</v>
      </c>
      <c r="P220" s="52">
        <v>0.43535497192959877</v>
      </c>
      <c r="Q220" s="52">
        <v>0.44795882625584749</v>
      </c>
    </row>
    <row r="221" spans="1:17" x14ac:dyDescent="0.25">
      <c r="A221" s="20" t="s">
        <v>73</v>
      </c>
      <c r="B221" s="53">
        <v>0.41336204683189182</v>
      </c>
      <c r="C221" s="53">
        <v>0.41407082999152139</v>
      </c>
      <c r="D221" s="53">
        <v>0.41260346738037712</v>
      </c>
      <c r="E221" s="53">
        <v>0.41605871842327169</v>
      </c>
      <c r="F221" s="53">
        <v>0.42267253318483261</v>
      </c>
      <c r="G221" s="53">
        <v>0.42862078065682024</v>
      </c>
      <c r="H221" s="53">
        <v>0.42962021199451206</v>
      </c>
      <c r="I221" s="53">
        <v>0.42731469927425941</v>
      </c>
      <c r="J221" s="53">
        <v>0.43530764157003504</v>
      </c>
      <c r="K221" s="53">
        <v>0.44035222523302564</v>
      </c>
      <c r="L221" s="53">
        <v>0.44687200960765305</v>
      </c>
      <c r="M221" s="53">
        <v>0.44831666139139886</v>
      </c>
      <c r="N221" s="53">
        <v>0.45036931591800827</v>
      </c>
      <c r="O221" s="53">
        <v>0.45357461121386067</v>
      </c>
      <c r="P221" s="53">
        <v>0.45498922295877875</v>
      </c>
      <c r="Q221" s="53">
        <v>0.46780304431309033</v>
      </c>
    </row>
    <row r="222" spans="1:17" x14ac:dyDescent="0.25">
      <c r="A222" s="22" t="s">
        <v>74</v>
      </c>
      <c r="B222" s="54">
        <v>0.10718770128329484</v>
      </c>
      <c r="C222" s="54">
        <v>0.1072877458696192</v>
      </c>
      <c r="D222" s="54">
        <v>0.10702818144741059</v>
      </c>
      <c r="E222" s="54">
        <v>0.10802002939738545</v>
      </c>
      <c r="F222" s="54">
        <v>0.109812789535693</v>
      </c>
      <c r="G222" s="54">
        <v>0.11086957359997004</v>
      </c>
      <c r="H222" s="54">
        <v>0.11108562560043972</v>
      </c>
      <c r="I222" s="54">
        <v>0.1106740370211986</v>
      </c>
      <c r="J222" s="54">
        <v>0.11312302045779725</v>
      </c>
      <c r="K222" s="54">
        <v>0.11443395205286727</v>
      </c>
      <c r="L222" s="54">
        <v>0.11612824278144554</v>
      </c>
      <c r="M222" s="54">
        <v>0.11650366319147476</v>
      </c>
      <c r="N222" s="54">
        <v>0.11703708474862673</v>
      </c>
      <c r="O222" s="54">
        <v>0.11787004206593502</v>
      </c>
      <c r="P222" s="54">
        <v>0.11823765599704601</v>
      </c>
      <c r="Q222" s="54">
        <v>0.12156757267385479</v>
      </c>
    </row>
    <row r="223" spans="1:17" x14ac:dyDescent="0.25">
      <c r="A223" s="22" t="s">
        <v>75</v>
      </c>
      <c r="B223" s="54">
        <v>0.59635124634930159</v>
      </c>
      <c r="C223" s="54">
        <v>0.59870307153944535</v>
      </c>
      <c r="D223" s="54">
        <v>0.59445412279630416</v>
      </c>
      <c r="E223" s="54">
        <v>0.59882043664476248</v>
      </c>
      <c r="F223" s="54">
        <v>0.60795374140979541</v>
      </c>
      <c r="G223" s="54">
        <v>0.62195358132355516</v>
      </c>
      <c r="H223" s="54">
        <v>0.62452521335069833</v>
      </c>
      <c r="I223" s="54">
        <v>0.61760107448768498</v>
      </c>
      <c r="J223" s="54">
        <v>0.62534366012972975</v>
      </c>
      <c r="K223" s="54">
        <v>0.63347467643043076</v>
      </c>
      <c r="L223" s="54">
        <v>0.64438508992739663</v>
      </c>
      <c r="M223" s="54">
        <v>0.64622688711124343</v>
      </c>
      <c r="N223" s="54">
        <v>0.64874583929224527</v>
      </c>
      <c r="O223" s="54">
        <v>0.65397176436111104</v>
      </c>
      <c r="P223" s="54">
        <v>0.65636964599998193</v>
      </c>
      <c r="Q223" s="54">
        <v>0.67770750671531477</v>
      </c>
    </row>
    <row r="224" spans="1:17" x14ac:dyDescent="0.25">
      <c r="A224" s="22" t="s">
        <v>76</v>
      </c>
      <c r="B224" s="54">
        <v>0.40862519873675907</v>
      </c>
      <c r="C224" s="54">
        <v>0.40886605485393568</v>
      </c>
      <c r="D224" s="54">
        <v>0.40811748590113744</v>
      </c>
      <c r="E224" s="54">
        <v>0.41212569014246586</v>
      </c>
      <c r="F224" s="54">
        <v>0.41911990224446877</v>
      </c>
      <c r="G224" s="54">
        <v>0.42218409748004654</v>
      </c>
      <c r="H224" s="54">
        <v>0.42287167086814381</v>
      </c>
      <c r="I224" s="54">
        <v>0.42167616630838006</v>
      </c>
      <c r="J224" s="54">
        <v>0.43181274642880246</v>
      </c>
      <c r="K224" s="54">
        <v>0.43681682933037824</v>
      </c>
      <c r="L224" s="54">
        <v>0.4432842692006671</v>
      </c>
      <c r="M224" s="54">
        <v>0.44471732250550355</v>
      </c>
      <c r="N224" s="54">
        <v>0.4467534971644363</v>
      </c>
      <c r="O224" s="54">
        <v>0.44993305854274179</v>
      </c>
      <c r="P224" s="54">
        <v>0.45133631298711663</v>
      </c>
      <c r="Q224" s="54">
        <v>0.46404725776009781</v>
      </c>
    </row>
    <row r="225" spans="1:17" x14ac:dyDescent="0.25">
      <c r="A225" s="24" t="s">
        <v>77</v>
      </c>
      <c r="B225" s="55">
        <v>0.66819303272633634</v>
      </c>
      <c r="C225" s="55">
        <v>0.6715707730338234</v>
      </c>
      <c r="D225" s="55">
        <v>0.64994918848242433</v>
      </c>
      <c r="E225" s="55">
        <v>0.65452683210241525</v>
      </c>
      <c r="F225" s="55">
        <v>0.67228198157267161</v>
      </c>
      <c r="G225" s="55">
        <v>0.69050073929491684</v>
      </c>
      <c r="H225" s="55">
        <v>0.6927250455227415</v>
      </c>
      <c r="I225" s="55">
        <v>0.68512407656067087</v>
      </c>
      <c r="J225" s="55">
        <v>0.69231475311656576</v>
      </c>
      <c r="K225" s="55">
        <v>0.70275623489333239</v>
      </c>
      <c r="L225" s="55">
        <v>0.71313823540325638</v>
      </c>
      <c r="M225" s="55">
        <v>0.71485981998283954</v>
      </c>
      <c r="N225" s="55">
        <v>0.71899837677616585</v>
      </c>
      <c r="O225" s="55">
        <v>0.72544263346440585</v>
      </c>
      <c r="P225" s="55">
        <v>0.73335747123812844</v>
      </c>
      <c r="Q225" s="55">
        <v>0.75348792997646297</v>
      </c>
    </row>
    <row r="226" spans="1:17" x14ac:dyDescent="0.25">
      <c r="A226" s="45" t="s">
        <v>107</v>
      </c>
      <c r="B226" s="56">
        <v>0.40590002095788219</v>
      </c>
      <c r="C226" s="56">
        <v>0.40732307933860379</v>
      </c>
      <c r="D226" s="56">
        <v>0.40600271689690809</v>
      </c>
      <c r="E226" s="56">
        <v>0.41139756069950345</v>
      </c>
      <c r="F226" s="56">
        <v>0.41754900826986657</v>
      </c>
      <c r="G226" s="56">
        <v>0.41962846336395099</v>
      </c>
      <c r="H226" s="56">
        <v>0.43312608812738168</v>
      </c>
      <c r="I226" s="56">
        <v>0.43255615804938763</v>
      </c>
      <c r="J226" s="56">
        <v>0.43382023311323425</v>
      </c>
      <c r="K226" s="56">
        <v>0.43778856547780404</v>
      </c>
      <c r="L226" s="56">
        <v>0.44728807223432787</v>
      </c>
      <c r="M226" s="56">
        <v>0.44775419128304939</v>
      </c>
      <c r="N226" s="56">
        <v>0.45623864458881219</v>
      </c>
      <c r="O226" s="56">
        <v>0.45921176590757762</v>
      </c>
      <c r="P226" s="56">
        <v>0.47012467280709652</v>
      </c>
      <c r="Q226" s="56">
        <v>0.48436169825325831</v>
      </c>
    </row>
    <row r="227" spans="1:17" x14ac:dyDescent="0.25">
      <c r="A227" s="57" t="s">
        <v>108</v>
      </c>
      <c r="B227" s="58">
        <v>0.3598803782667454</v>
      </c>
      <c r="C227" s="58">
        <v>0.3644454263948847</v>
      </c>
      <c r="D227" s="58">
        <v>0.36642545045422037</v>
      </c>
      <c r="E227" s="58">
        <v>0.36460880833676473</v>
      </c>
      <c r="F227" s="58">
        <v>0.37270594078530084</v>
      </c>
      <c r="G227" s="58">
        <v>0.3757252599814187</v>
      </c>
      <c r="H227" s="58">
        <v>0.37601356133102781</v>
      </c>
      <c r="I227" s="58">
        <v>0.38376428474662788</v>
      </c>
      <c r="J227" s="58">
        <v>0.38749684981015442</v>
      </c>
      <c r="K227" s="58">
        <v>0.40007280340927992</v>
      </c>
      <c r="L227" s="58">
        <v>0.40005597367177104</v>
      </c>
      <c r="M227" s="58">
        <v>0.40376529312109621</v>
      </c>
      <c r="N227" s="58">
        <v>0.40539973843817029</v>
      </c>
      <c r="O227" s="58">
        <v>0.40760326418059956</v>
      </c>
      <c r="P227" s="58">
        <v>0.40752430037242288</v>
      </c>
      <c r="Q227" s="58">
        <v>0.41899886521692059</v>
      </c>
    </row>
    <row r="228" spans="1:17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</row>
    <row r="229" spans="1:17" x14ac:dyDescent="0.25">
      <c r="A229" s="40" t="s">
        <v>109</v>
      </c>
      <c r="B229" s="52">
        <v>0.50401949031200788</v>
      </c>
      <c r="C229" s="52">
        <v>0.50176665501186124</v>
      </c>
      <c r="D229" s="52">
        <v>0.5031621765222789</v>
      </c>
      <c r="E229" s="52">
        <v>0.50171654547128508</v>
      </c>
      <c r="F229" s="52">
        <v>0.50560961903876067</v>
      </c>
      <c r="G229" s="52">
        <v>0.50705187655294914</v>
      </c>
      <c r="H229" s="52">
        <v>0.50299672636595361</v>
      </c>
      <c r="I229" s="52">
        <v>0.5069558792295914</v>
      </c>
      <c r="J229" s="52">
        <v>0.51443890448394747</v>
      </c>
      <c r="K229" s="52">
        <v>0.50396385502347185</v>
      </c>
      <c r="L229" s="52">
        <v>0.51406048466873211</v>
      </c>
      <c r="M229" s="52">
        <v>0.51433755411664994</v>
      </c>
      <c r="N229" s="52">
        <v>0.51881233821267458</v>
      </c>
      <c r="O229" s="52">
        <v>0.52328563292842967</v>
      </c>
      <c r="P229" s="52">
        <v>0.53516515363932293</v>
      </c>
      <c r="Q229" s="52">
        <v>0.55615548009243454</v>
      </c>
    </row>
    <row r="230" spans="1:17" x14ac:dyDescent="0.25">
      <c r="A230" s="20" t="s">
        <v>73</v>
      </c>
      <c r="B230" s="53">
        <v>0.44325564338410356</v>
      </c>
      <c r="C230" s="53">
        <v>0.44324020556538701</v>
      </c>
      <c r="D230" s="53">
        <v>0.4452906082316852</v>
      </c>
      <c r="E230" s="53">
        <v>0.44968877404899521</v>
      </c>
      <c r="F230" s="53">
        <v>0.45024336015557109</v>
      </c>
      <c r="G230" s="53">
        <v>0.45147917887100031</v>
      </c>
      <c r="H230" s="53">
        <v>0.44984679189282711</v>
      </c>
      <c r="I230" s="53">
        <v>0.45020372062045327</v>
      </c>
      <c r="J230" s="53">
        <v>0.45495135280804477</v>
      </c>
      <c r="K230" s="53">
        <v>0.45499697090162516</v>
      </c>
      <c r="L230" s="53">
        <v>0.46523221150896588</v>
      </c>
      <c r="M230" s="53">
        <v>0.48211830624743618</v>
      </c>
      <c r="N230" s="53">
        <v>0.48381137524692991</v>
      </c>
      <c r="O230" s="53">
        <v>0.48651300255898627</v>
      </c>
      <c r="P230" s="53">
        <v>0.48849851251452991</v>
      </c>
      <c r="Q230" s="53">
        <v>0.52230228279478652</v>
      </c>
    </row>
    <row r="231" spans="1:17" x14ac:dyDescent="0.25">
      <c r="A231" s="22" t="s">
        <v>74</v>
      </c>
      <c r="B231" s="54">
        <v>0.11654500138963061</v>
      </c>
      <c r="C231" s="54">
        <v>0.11657464617151023</v>
      </c>
      <c r="D231" s="54">
        <v>0.11716770144274941</v>
      </c>
      <c r="E231" s="54">
        <v>0.11853475701547818</v>
      </c>
      <c r="F231" s="54">
        <v>0.11859930691000692</v>
      </c>
      <c r="G231" s="54">
        <v>0.11881926575834165</v>
      </c>
      <c r="H231" s="54">
        <v>0.11856418834035562</v>
      </c>
      <c r="I231" s="54">
        <v>0.11856157059861644</v>
      </c>
      <c r="J231" s="54">
        <v>0.11936858266055499</v>
      </c>
      <c r="K231" s="54">
        <v>0.11942542806034349</v>
      </c>
      <c r="L231" s="54">
        <v>0.12228740689144994</v>
      </c>
      <c r="M231" s="54">
        <v>0.12719917049059196</v>
      </c>
      <c r="N231" s="54">
        <v>0.12744741034115326</v>
      </c>
      <c r="O231" s="54">
        <v>0.12783937370576473</v>
      </c>
      <c r="P231" s="54">
        <v>0.12810799155103772</v>
      </c>
      <c r="Q231" s="54">
        <v>0.1373655150634254</v>
      </c>
    </row>
    <row r="232" spans="1:17" x14ac:dyDescent="0.25">
      <c r="A232" s="22" t="s">
        <v>75</v>
      </c>
      <c r="B232" s="54">
        <v>0.62018936295729155</v>
      </c>
      <c r="C232" s="54">
        <v>0.61860967248658283</v>
      </c>
      <c r="D232" s="54">
        <v>0.62001143898217592</v>
      </c>
      <c r="E232" s="54">
        <v>0.61969081114469549</v>
      </c>
      <c r="F232" s="54">
        <v>0.62294545949029934</v>
      </c>
      <c r="G232" s="54">
        <v>0.6247569485651624</v>
      </c>
      <c r="H232" s="54">
        <v>0.61981718110152317</v>
      </c>
      <c r="I232" s="54">
        <v>0.62479695307413674</v>
      </c>
      <c r="J232" s="54">
        <v>0.63438379061366545</v>
      </c>
      <c r="K232" s="54">
        <v>0.62772133030810473</v>
      </c>
      <c r="L232" s="54">
        <v>0.63747008771402536</v>
      </c>
      <c r="M232" s="54">
        <v>0.64500703698217987</v>
      </c>
      <c r="N232" s="54">
        <v>0.65043709732042487</v>
      </c>
      <c r="O232" s="54">
        <v>0.65879072611644274</v>
      </c>
      <c r="P232" s="54">
        <v>0.6697822184228116</v>
      </c>
      <c r="Q232" s="54">
        <v>0.70152169640302753</v>
      </c>
    </row>
    <row r="233" spans="1:17" x14ac:dyDescent="0.25">
      <c r="A233" s="22" t="s">
        <v>76</v>
      </c>
      <c r="B233" s="54">
        <v>0.44660804127880777</v>
      </c>
      <c r="C233" s="54">
        <v>0.44672986527219533</v>
      </c>
      <c r="D233" s="54">
        <v>0.44905333302034312</v>
      </c>
      <c r="E233" s="54">
        <v>0.45448502760597875</v>
      </c>
      <c r="F233" s="54">
        <v>0.45465485932834843</v>
      </c>
      <c r="G233" s="54">
        <v>0.45532900157752615</v>
      </c>
      <c r="H233" s="54">
        <v>0.45457625083522218</v>
      </c>
      <c r="I233" s="54">
        <v>0.45451272257343006</v>
      </c>
      <c r="J233" s="54">
        <v>0.456955083165969</v>
      </c>
      <c r="K233" s="54">
        <v>0.45716141035522007</v>
      </c>
      <c r="L233" s="54">
        <v>0.46831543408104281</v>
      </c>
      <c r="M233" s="54">
        <v>0.48762844347920292</v>
      </c>
      <c r="N233" s="54">
        <v>0.48834522232460359</v>
      </c>
      <c r="O233" s="54">
        <v>0.48947309262346989</v>
      </c>
      <c r="P233" s="54">
        <v>0.49023160716734143</v>
      </c>
      <c r="Q233" s="54">
        <v>0.52606878355268771</v>
      </c>
    </row>
    <row r="234" spans="1:17" x14ac:dyDescent="0.25">
      <c r="A234" s="24" t="s">
        <v>77</v>
      </c>
      <c r="B234" s="55">
        <v>0.67531716839242217</v>
      </c>
      <c r="C234" s="55">
        <v>0.68011957306993809</v>
      </c>
      <c r="D234" s="55">
        <v>0.68132696380471647</v>
      </c>
      <c r="E234" s="55">
        <v>0.67916036655394263</v>
      </c>
      <c r="F234" s="55">
        <v>0.68446869482838768</v>
      </c>
      <c r="G234" s="55">
        <v>0.68631075257799012</v>
      </c>
      <c r="H234" s="55">
        <v>0.67978448746248143</v>
      </c>
      <c r="I234" s="55">
        <v>0.68737656392040225</v>
      </c>
      <c r="J234" s="55">
        <v>0.69843572625022421</v>
      </c>
      <c r="K234" s="55">
        <v>0.68808322330049043</v>
      </c>
      <c r="L234" s="55">
        <v>0.69976760658945703</v>
      </c>
      <c r="M234" s="55">
        <v>0.70192039970735687</v>
      </c>
      <c r="N234" s="55">
        <v>0.70280827965351089</v>
      </c>
      <c r="O234" s="55">
        <v>0.71044653051229167</v>
      </c>
      <c r="P234" s="55">
        <v>0.73396316512780901</v>
      </c>
      <c r="Q234" s="55">
        <v>0.75810273582668242</v>
      </c>
    </row>
    <row r="235" spans="1:17" x14ac:dyDescent="0.25">
      <c r="A235" s="45" t="s">
        <v>110</v>
      </c>
      <c r="B235" s="56">
        <v>0.52055858744673733</v>
      </c>
      <c r="C235" s="56">
        <v>0.51851181128985502</v>
      </c>
      <c r="D235" s="56">
        <v>0.51980015921203715</v>
      </c>
      <c r="E235" s="56">
        <v>0.51755917626635239</v>
      </c>
      <c r="F235" s="56">
        <v>0.52101329722203082</v>
      </c>
      <c r="G235" s="56">
        <v>0.52199434904978137</v>
      </c>
      <c r="H235" s="56">
        <v>0.51670107898088002</v>
      </c>
      <c r="I235" s="56">
        <v>0.52130505797499638</v>
      </c>
      <c r="J235" s="56">
        <v>0.5294031796935621</v>
      </c>
      <c r="K235" s="56">
        <v>0.52054671572012379</v>
      </c>
      <c r="L235" s="56">
        <v>0.52803368711994136</v>
      </c>
      <c r="M235" s="56">
        <v>0.52906920409715952</v>
      </c>
      <c r="N235" s="56">
        <v>0.53480070913691768</v>
      </c>
      <c r="O235" s="56">
        <v>0.54121040723752445</v>
      </c>
      <c r="P235" s="56">
        <v>0.55383271437485915</v>
      </c>
      <c r="Q235" s="56">
        <v>0.57319216342209045</v>
      </c>
    </row>
    <row r="236" spans="1:17" x14ac:dyDescent="0.25">
      <c r="A236" s="45" t="s">
        <v>111</v>
      </c>
      <c r="B236" s="56">
        <v>0.42314651264355196</v>
      </c>
      <c r="C236" s="56">
        <v>0.42190368432429881</v>
      </c>
      <c r="D236" s="56">
        <v>0.42164110755322121</v>
      </c>
      <c r="E236" s="56">
        <v>0.42278048156999326</v>
      </c>
      <c r="F236" s="56">
        <v>0.42717542796193086</v>
      </c>
      <c r="G236" s="56">
        <v>0.43624515750639004</v>
      </c>
      <c r="H236" s="56">
        <v>0.43779130974086877</v>
      </c>
      <c r="I236" s="56">
        <v>0.44505516422033031</v>
      </c>
      <c r="J236" s="56">
        <v>0.45247275257760117</v>
      </c>
      <c r="K236" s="56">
        <v>0.42597860426344625</v>
      </c>
      <c r="L236" s="56">
        <v>0.44206308812985473</v>
      </c>
      <c r="M236" s="56">
        <v>0.43875843000338022</v>
      </c>
      <c r="N236" s="56">
        <v>0.44409961440300161</v>
      </c>
      <c r="O236" s="56">
        <v>0.44722609242051142</v>
      </c>
      <c r="P236" s="56">
        <v>0.46119193523465851</v>
      </c>
      <c r="Q236" s="56">
        <v>0.48998632123366859</v>
      </c>
    </row>
    <row r="237" spans="1:17" x14ac:dyDescent="0.25">
      <c r="A237" s="57" t="s">
        <v>114</v>
      </c>
      <c r="B237" s="58">
        <v>0.43769623568754673</v>
      </c>
      <c r="C237" s="58">
        <v>0.43588704492860447</v>
      </c>
      <c r="D237" s="58">
        <v>0.43776234545954557</v>
      </c>
      <c r="E237" s="58">
        <v>0.44216519077121824</v>
      </c>
      <c r="F237" s="58">
        <v>0.45041485442202811</v>
      </c>
      <c r="G237" s="58">
        <v>0.44779117645119421</v>
      </c>
      <c r="H237" s="58">
        <v>0.45302016417700919</v>
      </c>
      <c r="I237" s="58">
        <v>0.44845276454240762</v>
      </c>
      <c r="J237" s="58">
        <v>0.45168804569327353</v>
      </c>
      <c r="K237" s="58">
        <v>0.44461880580495222</v>
      </c>
      <c r="L237" s="58">
        <v>0.46879917273365002</v>
      </c>
      <c r="M237" s="58">
        <v>0.46434254475919418</v>
      </c>
      <c r="N237" s="58">
        <v>0.46764639003224245</v>
      </c>
      <c r="O237" s="58">
        <v>0.46016982865871325</v>
      </c>
      <c r="P237" s="58">
        <v>0.46680088767376271</v>
      </c>
      <c r="Q237" s="58">
        <v>0.485864659244373</v>
      </c>
    </row>
    <row r="238" spans="1:17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</row>
    <row r="239" spans="1:17" x14ac:dyDescent="0.25">
      <c r="A239" s="40" t="s">
        <v>118</v>
      </c>
      <c r="B239" s="52">
        <v>0.46824431378214904</v>
      </c>
      <c r="C239" s="52">
        <v>0.47086188451160554</v>
      </c>
      <c r="D239" s="52">
        <v>0.4802295882444873</v>
      </c>
      <c r="E239" s="52">
        <v>0.47751611663096477</v>
      </c>
      <c r="F239" s="52">
        <v>0.48083373684852476</v>
      </c>
      <c r="G239" s="52">
        <v>0.48944927086823797</v>
      </c>
      <c r="H239" s="52">
        <v>0.49754346780076436</v>
      </c>
      <c r="I239" s="52">
        <v>0.50428271657237078</v>
      </c>
      <c r="J239" s="52">
        <v>0.50726283978474129</v>
      </c>
      <c r="K239" s="52">
        <v>0.49034963704453127</v>
      </c>
      <c r="L239" s="52">
        <v>0.49280053992250811</v>
      </c>
      <c r="M239" s="52">
        <v>0.48710171375579958</v>
      </c>
      <c r="N239" s="52">
        <v>0.49538693511994386</v>
      </c>
      <c r="O239" s="52">
        <v>0.48832105510293305</v>
      </c>
      <c r="P239" s="52">
        <v>0.49291703738468456</v>
      </c>
      <c r="Q239" s="52">
        <v>0.51139231439160571</v>
      </c>
    </row>
    <row r="240" spans="1:17" x14ac:dyDescent="0.25">
      <c r="A240" s="20" t="s">
        <v>73</v>
      </c>
      <c r="B240" s="53">
        <v>0.43136036959787649</v>
      </c>
      <c r="C240" s="53">
        <v>0.43492569996088765</v>
      </c>
      <c r="D240" s="53">
        <v>0.44069252379732443</v>
      </c>
      <c r="E240" s="53">
        <v>0.43830010627717847</v>
      </c>
      <c r="F240" s="53">
        <v>0.43924416451111153</v>
      </c>
      <c r="G240" s="53">
        <v>0.44530674678460791</v>
      </c>
      <c r="H240" s="53">
        <v>0.44697320831863618</v>
      </c>
      <c r="I240" s="53">
        <v>0.45209608138571022</v>
      </c>
      <c r="J240" s="53">
        <v>0.455101330213739</v>
      </c>
      <c r="K240" s="53">
        <v>0.45187047659842555</v>
      </c>
      <c r="L240" s="53">
        <v>0.45290922853091053</v>
      </c>
      <c r="M240" s="53">
        <v>0.45170790346619</v>
      </c>
      <c r="N240" s="53">
        <v>0.45167509881063245</v>
      </c>
      <c r="O240" s="53">
        <v>0.44633214549279143</v>
      </c>
      <c r="P240" s="53">
        <v>0.44870565421548736</v>
      </c>
      <c r="Q240" s="53">
        <v>0.46286251982416177</v>
      </c>
    </row>
    <row r="241" spans="1:17" x14ac:dyDescent="0.25">
      <c r="A241" s="22" t="s">
        <v>74</v>
      </c>
      <c r="B241" s="54">
        <v>0.1121056722649135</v>
      </c>
      <c r="C241" s="54">
        <v>0.11303226122709482</v>
      </c>
      <c r="D241" s="54">
        <v>0.11453099339764575</v>
      </c>
      <c r="E241" s="54">
        <v>0.11390923119291575</v>
      </c>
      <c r="F241" s="54">
        <v>0.11415458123068346</v>
      </c>
      <c r="G241" s="54">
        <v>0.11573017766775347</v>
      </c>
      <c r="H241" s="54">
        <v>0.11616327213758164</v>
      </c>
      <c r="I241" s="54">
        <v>0.11749464879985483</v>
      </c>
      <c r="J241" s="54">
        <v>0.11827567891744209</v>
      </c>
      <c r="K241" s="54">
        <v>0.1174360166719931</v>
      </c>
      <c r="L241" s="54">
        <v>0.11770597652902934</v>
      </c>
      <c r="M241" s="54">
        <v>0.11739376575705981</v>
      </c>
      <c r="N241" s="54">
        <v>0.11738524019879379</v>
      </c>
      <c r="O241" s="54">
        <v>0.1159966671731006</v>
      </c>
      <c r="P241" s="54">
        <v>0.11661351519563111</v>
      </c>
      <c r="Q241" s="54">
        <v>0.12029272415426573</v>
      </c>
    </row>
    <row r="242" spans="1:17" x14ac:dyDescent="0.25">
      <c r="A242" s="22" t="s">
        <v>75</v>
      </c>
      <c r="B242" s="54">
        <v>0.61749531328981389</v>
      </c>
      <c r="C242" s="54">
        <v>0.62259910803929819</v>
      </c>
      <c r="D242" s="54">
        <v>0.63085435572208215</v>
      </c>
      <c r="E242" s="54">
        <v>0.62742959371276796</v>
      </c>
      <c r="F242" s="54">
        <v>0.62878101951822574</v>
      </c>
      <c r="G242" s="54">
        <v>0.6374596474223323</v>
      </c>
      <c r="H242" s="54">
        <v>0.6398451984825736</v>
      </c>
      <c r="I242" s="54">
        <v>0.64717862624378797</v>
      </c>
      <c r="J242" s="54">
        <v>0.65148066045315989</v>
      </c>
      <c r="K242" s="54">
        <v>0.64685567145094536</v>
      </c>
      <c r="L242" s="54">
        <v>0.64834265193220331</v>
      </c>
      <c r="M242" s="54">
        <v>0.64662294690252198</v>
      </c>
      <c r="N242" s="54">
        <v>0.64657598681418638</v>
      </c>
      <c r="O242" s="54">
        <v>0.63892751267186154</v>
      </c>
      <c r="P242" s="54">
        <v>0.64232520660856574</v>
      </c>
      <c r="Q242" s="54">
        <v>0.6625908563537648</v>
      </c>
    </row>
    <row r="243" spans="1:17" x14ac:dyDescent="0.25">
      <c r="A243" s="22" t="s">
        <v>76</v>
      </c>
      <c r="B243" s="54">
        <v>0.42791579727917156</v>
      </c>
      <c r="C243" s="54">
        <v>0.43145265715870523</v>
      </c>
      <c r="D243" s="54">
        <v>0.43717343077088899</v>
      </c>
      <c r="E243" s="54">
        <v>0.43480011759074622</v>
      </c>
      <c r="F243" s="54">
        <v>0.43573663717002081</v>
      </c>
      <c r="G243" s="54">
        <v>0.44175080747860085</v>
      </c>
      <c r="H243" s="54">
        <v>0.44340396170005519</v>
      </c>
      <c r="I243" s="54">
        <v>0.4484859267282762</v>
      </c>
      <c r="J243" s="54">
        <v>0.45146717753132759</v>
      </c>
      <c r="K243" s="54">
        <v>0.4482621234787777</v>
      </c>
      <c r="L243" s="54">
        <v>0.44929258059234861</v>
      </c>
      <c r="M243" s="54">
        <v>0.44810084855321713</v>
      </c>
      <c r="N243" s="54">
        <v>0.44806830585498431</v>
      </c>
      <c r="O243" s="54">
        <v>0.44276801799831189</v>
      </c>
      <c r="P243" s="54">
        <v>0.44512257337475586</v>
      </c>
      <c r="Q243" s="54">
        <v>0.45916639116811797</v>
      </c>
    </row>
    <row r="244" spans="1:17" x14ac:dyDescent="0.25">
      <c r="A244" s="24" t="s">
        <v>77</v>
      </c>
      <c r="B244" s="55">
        <v>0.67667214078244231</v>
      </c>
      <c r="C244" s="55">
        <v>0.68455874674609796</v>
      </c>
      <c r="D244" s="55">
        <v>0.69411548418800628</v>
      </c>
      <c r="E244" s="55">
        <v>0.68958973913765231</v>
      </c>
      <c r="F244" s="55">
        <v>0.69186670391595062</v>
      </c>
      <c r="G244" s="55">
        <v>0.70237868163842476</v>
      </c>
      <c r="H244" s="55">
        <v>0.70330919847705875</v>
      </c>
      <c r="I244" s="55">
        <v>0.71107215907806121</v>
      </c>
      <c r="J244" s="55">
        <v>0.71734848031740228</v>
      </c>
      <c r="K244" s="55">
        <v>0.71686325162556996</v>
      </c>
      <c r="L244" s="55">
        <v>0.72179333048808636</v>
      </c>
      <c r="M244" s="55">
        <v>0.7165437058103209</v>
      </c>
      <c r="N244" s="55">
        <v>0.71812994173652522</v>
      </c>
      <c r="O244" s="55">
        <v>0.70727221168985788</v>
      </c>
      <c r="P244" s="55">
        <v>0.70935879041423444</v>
      </c>
      <c r="Q244" s="55">
        <v>0.73545137633777069</v>
      </c>
    </row>
    <row r="245" spans="1:17" x14ac:dyDescent="0.25">
      <c r="A245" s="45" t="s">
        <v>119</v>
      </c>
      <c r="B245" s="56">
        <v>0.46236842954503427</v>
      </c>
      <c r="C245" s="56">
        <v>0.47106810857867293</v>
      </c>
      <c r="D245" s="56">
        <v>0.48133960705573109</v>
      </c>
      <c r="E245" s="56">
        <v>0.47667309800591018</v>
      </c>
      <c r="F245" s="56">
        <v>0.48252492160389071</v>
      </c>
      <c r="G245" s="56">
        <v>0.47941058965861566</v>
      </c>
      <c r="H245" s="56">
        <v>0.47999479467078909</v>
      </c>
      <c r="I245" s="56">
        <v>0.48544842003501837</v>
      </c>
      <c r="J245" s="56">
        <v>0.48853692964470696</v>
      </c>
      <c r="K245" s="56">
        <v>0.48541781056422439</v>
      </c>
      <c r="L245" s="56">
        <v>0.48534943389985469</v>
      </c>
      <c r="M245" s="56">
        <v>0.48508366776654355</v>
      </c>
      <c r="N245" s="56">
        <v>0.48530079789582226</v>
      </c>
      <c r="O245" s="56">
        <v>0.48068047244545442</v>
      </c>
      <c r="P245" s="56">
        <v>0.4831911826958466</v>
      </c>
      <c r="Q245" s="56">
        <v>0.4991248067375047</v>
      </c>
    </row>
    <row r="246" spans="1:17" x14ac:dyDescent="0.25">
      <c r="A246" s="45" t="s">
        <v>111</v>
      </c>
      <c r="B246" s="56">
        <v>0.46929857222230636</v>
      </c>
      <c r="C246" s="56">
        <v>0.46759459250316782</v>
      </c>
      <c r="D246" s="56">
        <v>0.47791776027548982</v>
      </c>
      <c r="E246" s="56">
        <v>0.47575274327174649</v>
      </c>
      <c r="F246" s="56">
        <v>0.47844158684097327</v>
      </c>
      <c r="G246" s="56">
        <v>0.49590386694412381</v>
      </c>
      <c r="H246" s="56">
        <v>0.50773746376559259</v>
      </c>
      <c r="I246" s="56">
        <v>0.51530599856934034</v>
      </c>
      <c r="J246" s="56">
        <v>0.51804402246383063</v>
      </c>
      <c r="K246" s="56">
        <v>0.48871683522422787</v>
      </c>
      <c r="L246" s="56">
        <v>0.48727894870090288</v>
      </c>
      <c r="M246" s="56">
        <v>0.47842360102961928</v>
      </c>
      <c r="N246" s="56">
        <v>0.48575538116949019</v>
      </c>
      <c r="O246" s="56">
        <v>0.48498600157732025</v>
      </c>
      <c r="P246" s="56">
        <v>0.49197262854396484</v>
      </c>
      <c r="Q246" s="56">
        <v>0.51263424082568498</v>
      </c>
    </row>
    <row r="247" spans="1:17" x14ac:dyDescent="0.25">
      <c r="A247" s="57" t="s">
        <v>114</v>
      </c>
      <c r="B247" s="58">
        <v>0.46086619789168781</v>
      </c>
      <c r="C247" s="58">
        <v>0.46425837828717331</v>
      </c>
      <c r="D247" s="58">
        <v>0.47072621145402604</v>
      </c>
      <c r="E247" s="58">
        <v>0.46935714601197098</v>
      </c>
      <c r="F247" s="58">
        <v>0.47111996519591465</v>
      </c>
      <c r="G247" s="58">
        <v>0.47626904839288264</v>
      </c>
      <c r="H247" s="58">
        <v>0.48663678292599738</v>
      </c>
      <c r="I247" s="58">
        <v>0.49324944465733422</v>
      </c>
      <c r="J247" s="58">
        <v>0.49637513956742851</v>
      </c>
      <c r="K247" s="58">
        <v>0.48617909898485934</v>
      </c>
      <c r="L247" s="58">
        <v>0.49939480852839169</v>
      </c>
      <c r="M247" s="58">
        <v>0.49298084706560719</v>
      </c>
      <c r="N247" s="58">
        <v>0.51170955802602169</v>
      </c>
      <c r="O247" s="58">
        <v>0.49154205243065319</v>
      </c>
      <c r="P247" s="58">
        <v>0.49404520527458601</v>
      </c>
      <c r="Q247" s="58">
        <v>0.51100461958962173</v>
      </c>
    </row>
    <row r="248" spans="1:17" x14ac:dyDescent="0.25">
      <c r="A248" s="67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</row>
    <row r="249" spans="1:17" x14ac:dyDescent="0.25">
      <c r="A249" s="40" t="s">
        <v>122</v>
      </c>
      <c r="B249" s="52">
        <v>0.35721845555908888</v>
      </c>
      <c r="C249" s="52">
        <v>0.35855698167934663</v>
      </c>
      <c r="D249" s="52">
        <v>0.36036380335920576</v>
      </c>
      <c r="E249" s="52">
        <v>0.36459321779335085</v>
      </c>
      <c r="F249" s="52">
        <v>0.36798073601398368</v>
      </c>
      <c r="G249" s="52">
        <v>0.37037901712723659</v>
      </c>
      <c r="H249" s="52">
        <v>0.37526920708642536</v>
      </c>
      <c r="I249" s="52">
        <v>0.37769586805537264</v>
      </c>
      <c r="J249" s="52">
        <v>0.38683716099119808</v>
      </c>
      <c r="K249" s="52">
        <v>0.38326933610326896</v>
      </c>
      <c r="L249" s="52">
        <v>0.38776345814640573</v>
      </c>
      <c r="M249" s="52">
        <v>0.38621566173302668</v>
      </c>
      <c r="N249" s="52">
        <v>0.39261702705022467</v>
      </c>
      <c r="O249" s="52">
        <v>0.39103015174622008</v>
      </c>
      <c r="P249" s="52">
        <v>0.4020639024120134</v>
      </c>
      <c r="Q249" s="52">
        <v>0.41045303101427211</v>
      </c>
    </row>
    <row r="250" spans="1:17" x14ac:dyDescent="0.25">
      <c r="A250" s="20" t="s">
        <v>73</v>
      </c>
      <c r="B250" s="53">
        <v>0.42807388101138993</v>
      </c>
      <c r="C250" s="53">
        <v>0.42840920898199097</v>
      </c>
      <c r="D250" s="53">
        <v>0.43565293749345191</v>
      </c>
      <c r="E250" s="53">
        <v>0.43664285450342644</v>
      </c>
      <c r="F250" s="53">
        <v>0.4497011340277331</v>
      </c>
      <c r="G250" s="53">
        <v>0.44881082809776968</v>
      </c>
      <c r="H250" s="53">
        <v>0.45125084077221173</v>
      </c>
      <c r="I250" s="53">
        <v>0.45748874926454397</v>
      </c>
      <c r="J250" s="53">
        <v>0.46199009821699932</v>
      </c>
      <c r="K250" s="53">
        <v>0.45677023037792158</v>
      </c>
      <c r="L250" s="53">
        <v>0.45982768899397147</v>
      </c>
      <c r="M250" s="53">
        <v>0.4556455683420958</v>
      </c>
      <c r="N250" s="53">
        <v>0.4599903882796289</v>
      </c>
      <c r="O250" s="53">
        <v>0.45535949525642316</v>
      </c>
      <c r="P250" s="53">
        <v>0.46013526814970246</v>
      </c>
      <c r="Q250" s="53">
        <v>0.46365832650014671</v>
      </c>
    </row>
    <row r="251" spans="1:17" x14ac:dyDescent="0.25">
      <c r="A251" s="22" t="s">
        <v>74</v>
      </c>
      <c r="B251" s="54">
        <v>0.11270390342445316</v>
      </c>
      <c r="C251" s="54">
        <v>0.11281986609173665</v>
      </c>
      <c r="D251" s="54">
        <v>0.11481440843037062</v>
      </c>
      <c r="E251" s="54">
        <v>0.11498470176266563</v>
      </c>
      <c r="F251" s="54">
        <v>0.11855095703979673</v>
      </c>
      <c r="G251" s="54">
        <v>0.11837231378206794</v>
      </c>
      <c r="H251" s="54">
        <v>0.11879697142884132</v>
      </c>
      <c r="I251" s="54">
        <v>0.12070105505698213</v>
      </c>
      <c r="J251" s="54">
        <v>0.12144025228008012</v>
      </c>
      <c r="K251" s="54">
        <v>0.12051423465189355</v>
      </c>
      <c r="L251" s="54">
        <v>0.12104922935087728</v>
      </c>
      <c r="M251" s="54">
        <v>0.12025086889468636</v>
      </c>
      <c r="N251" s="54">
        <v>0.12105180709702136</v>
      </c>
      <c r="O251" s="54">
        <v>0.1201364076462286</v>
      </c>
      <c r="P251" s="54">
        <v>0.1209428441580868</v>
      </c>
      <c r="Q251" s="54">
        <v>0.12151867379289039</v>
      </c>
    </row>
    <row r="252" spans="1:17" x14ac:dyDescent="0.25">
      <c r="A252" s="22" t="s">
        <v>75</v>
      </c>
      <c r="B252" s="54">
        <v>0.59350917424264571</v>
      </c>
      <c r="C252" s="54">
        <v>0.59171909312562943</v>
      </c>
      <c r="D252" s="54">
        <v>0.59686119130051052</v>
      </c>
      <c r="E252" s="54">
        <v>0.5993747043795149</v>
      </c>
      <c r="F252" s="54">
        <v>0.6078202122977111</v>
      </c>
      <c r="G252" s="54">
        <v>0.60845504470837664</v>
      </c>
      <c r="H252" s="54">
        <v>0.61301423464942517</v>
      </c>
      <c r="I252" s="54">
        <v>0.61613495286002051</v>
      </c>
      <c r="J252" s="54">
        <v>0.62785535534226389</v>
      </c>
      <c r="K252" s="54">
        <v>0.62041527444223854</v>
      </c>
      <c r="L252" s="54">
        <v>0.62649824805603926</v>
      </c>
      <c r="M252" s="54">
        <v>0.62247682190579878</v>
      </c>
      <c r="N252" s="54">
        <v>0.62929505710905775</v>
      </c>
      <c r="O252" s="54">
        <v>0.62534294766345311</v>
      </c>
      <c r="P252" s="54">
        <v>0.6388970921428625</v>
      </c>
      <c r="Q252" s="54">
        <v>0.64987000277060247</v>
      </c>
    </row>
    <row r="253" spans="1:17" x14ac:dyDescent="0.25">
      <c r="A253" s="22" t="s">
        <v>76</v>
      </c>
      <c r="B253" s="54">
        <v>0.43279814412313117</v>
      </c>
      <c r="C253" s="54">
        <v>0.43320763277236896</v>
      </c>
      <c r="D253" s="54">
        <v>0.44089401564818798</v>
      </c>
      <c r="E253" s="54">
        <v>0.44137989924283882</v>
      </c>
      <c r="F253" s="54">
        <v>0.45511731445288212</v>
      </c>
      <c r="G253" s="54">
        <v>0.45458311636041221</v>
      </c>
      <c r="H253" s="54">
        <v>0.45579504283642813</v>
      </c>
      <c r="I253" s="54">
        <v>0.46352464535118698</v>
      </c>
      <c r="J253" s="54">
        <v>0.46558609653841493</v>
      </c>
      <c r="K253" s="54">
        <v>0.46292648702183281</v>
      </c>
      <c r="L253" s="54">
        <v>0.46445844276383269</v>
      </c>
      <c r="M253" s="54">
        <v>0.46209473291406783</v>
      </c>
      <c r="N253" s="54">
        <v>0.46443925836801409</v>
      </c>
      <c r="O253" s="54">
        <v>0.46168653538318494</v>
      </c>
      <c r="P253" s="54">
        <v>0.46397277084853233</v>
      </c>
      <c r="Q253" s="54">
        <v>0.46558034337500503</v>
      </c>
    </row>
    <row r="254" spans="1:17" x14ac:dyDescent="0.25">
      <c r="A254" s="24" t="s">
        <v>77</v>
      </c>
      <c r="B254" s="55">
        <v>0.6460014285522494</v>
      </c>
      <c r="C254" s="55">
        <v>0.64927433072797136</v>
      </c>
      <c r="D254" s="55">
        <v>0.65463508753106525</v>
      </c>
      <c r="E254" s="55">
        <v>0.65813847944722481</v>
      </c>
      <c r="F254" s="55">
        <v>0.6629069591350073</v>
      </c>
      <c r="G254" s="55">
        <v>0.66689729460235458</v>
      </c>
      <c r="H254" s="55">
        <v>0.67222509012747411</v>
      </c>
      <c r="I254" s="55">
        <v>0.6695956928414728</v>
      </c>
      <c r="J254" s="55">
        <v>0.6839408819131132</v>
      </c>
      <c r="K254" s="55">
        <v>0.6807563400528398</v>
      </c>
      <c r="L254" s="55">
        <v>0.68523563865896298</v>
      </c>
      <c r="M254" s="55">
        <v>0.6826387584115795</v>
      </c>
      <c r="N254" s="55">
        <v>0.68995339684301482</v>
      </c>
      <c r="O254" s="55">
        <v>0.68575939386019225</v>
      </c>
      <c r="P254" s="55">
        <v>0.70673299346356344</v>
      </c>
      <c r="Q254" s="55">
        <v>0.71995596980578935</v>
      </c>
    </row>
    <row r="255" spans="1:17" x14ac:dyDescent="0.25">
      <c r="A255" s="45" t="s">
        <v>123</v>
      </c>
      <c r="B255" s="56">
        <v>0.30264982925073031</v>
      </c>
      <c r="C255" s="56">
        <v>0.30495589117600647</v>
      </c>
      <c r="D255" s="56">
        <v>0.30695877186548681</v>
      </c>
      <c r="E255" s="56">
        <v>0.31121779425735135</v>
      </c>
      <c r="F255" s="56">
        <v>0.31649300878395292</v>
      </c>
      <c r="G255" s="56">
        <v>0.31583516820697083</v>
      </c>
      <c r="H255" s="56">
        <v>0.3172134568932522</v>
      </c>
      <c r="I255" s="56">
        <v>0.31782715381125437</v>
      </c>
      <c r="J255" s="56">
        <v>0.32672630576173983</v>
      </c>
      <c r="K255" s="56">
        <v>0.32864282960354085</v>
      </c>
      <c r="L255" s="56">
        <v>0.33089549270177615</v>
      </c>
      <c r="M255" s="56">
        <v>0.3296894671703306</v>
      </c>
      <c r="N255" s="56">
        <v>0.33372335227978855</v>
      </c>
      <c r="O255" s="56">
        <v>0.33317810316047142</v>
      </c>
      <c r="P255" s="56">
        <v>0.34208797898090187</v>
      </c>
      <c r="Q255" s="56">
        <v>0.34910953057176003</v>
      </c>
    </row>
    <row r="256" spans="1:17" x14ac:dyDescent="0.25">
      <c r="A256" s="45" t="s">
        <v>126</v>
      </c>
      <c r="B256" s="56">
        <v>0.41604321275017214</v>
      </c>
      <c r="C256" s="56">
        <v>0.41270901816523903</v>
      </c>
      <c r="D256" s="56">
        <v>0.41300855902422245</v>
      </c>
      <c r="E256" s="56">
        <v>0.41676705924764756</v>
      </c>
      <c r="F256" s="56">
        <v>0.42149961998200014</v>
      </c>
      <c r="G256" s="56">
        <v>0.43013203133506089</v>
      </c>
      <c r="H256" s="56">
        <v>0.43902106657815554</v>
      </c>
      <c r="I256" s="56">
        <v>0.44007363087761575</v>
      </c>
      <c r="J256" s="56">
        <v>0.4504380289418613</v>
      </c>
      <c r="K256" s="56">
        <v>0.43377312120986344</v>
      </c>
      <c r="L256" s="56">
        <v>0.43980304152102934</v>
      </c>
      <c r="M256" s="56">
        <v>0.4379556979534806</v>
      </c>
      <c r="N256" s="56">
        <v>0.44932432618741658</v>
      </c>
      <c r="O256" s="56">
        <v>0.44497987423675966</v>
      </c>
      <c r="P256" s="56">
        <v>0.46125669780736156</v>
      </c>
      <c r="Q256" s="56">
        <v>0.47292473922927009</v>
      </c>
    </row>
    <row r="257" spans="1:17" x14ac:dyDescent="0.25">
      <c r="A257" s="57" t="s">
        <v>129</v>
      </c>
      <c r="B257" s="58">
        <v>0.42410697333558683</v>
      </c>
      <c r="C257" s="58">
        <v>0.42585797252733859</v>
      </c>
      <c r="D257" s="58">
        <v>0.42863797088237654</v>
      </c>
      <c r="E257" s="58">
        <v>0.43306119726291303</v>
      </c>
      <c r="F257" s="58">
        <v>0.42916207714844806</v>
      </c>
      <c r="G257" s="58">
        <v>0.43222968679827806</v>
      </c>
      <c r="H257" s="58">
        <v>0.44056677107847142</v>
      </c>
      <c r="I257" s="58">
        <v>0.44778825145846496</v>
      </c>
      <c r="J257" s="58">
        <v>0.45172041474780111</v>
      </c>
      <c r="K257" s="58">
        <v>0.45360771307477254</v>
      </c>
      <c r="L257" s="58">
        <v>0.46393120191199849</v>
      </c>
      <c r="M257" s="58">
        <v>0.46565360326666411</v>
      </c>
      <c r="N257" s="58">
        <v>0.47166510812542523</v>
      </c>
      <c r="O257" s="58">
        <v>0.47247787572542599</v>
      </c>
      <c r="P257" s="58">
        <v>0.48253508440305753</v>
      </c>
      <c r="Q257" s="58">
        <v>0.48975491789582759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9E5D-7AF5-4F00-96C1-FF8A155D5055}">
  <sheetPr>
    <pageSetUpPr fitToPage="1"/>
  </sheetPr>
  <dimension ref="A1:Q211"/>
  <sheetViews>
    <sheetView showGridLines="0" zoomScaleNormal="100" workbookViewId="0">
      <pane xSplit="1" ySplit="1" topLeftCell="B76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133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71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ht="12.75" x14ac:dyDescent="0.25">
      <c r="A5" s="18" t="s">
        <v>56</v>
      </c>
      <c r="B5" s="19">
        <v>11483.410561734006</v>
      </c>
      <c r="C5" s="19">
        <v>11031.618314612497</v>
      </c>
      <c r="D5" s="19">
        <v>10914.138954791468</v>
      </c>
      <c r="E5" s="19">
        <v>10851.885527547092</v>
      </c>
      <c r="F5" s="19">
        <v>11320.27844056263</v>
      </c>
      <c r="G5" s="19">
        <v>11001.275045483791</v>
      </c>
      <c r="H5" s="19">
        <v>11723.223868326144</v>
      </c>
      <c r="I5" s="19">
        <v>12112.813630160108</v>
      </c>
      <c r="J5" s="19">
        <v>10593.633306422515</v>
      </c>
      <c r="K5" s="19">
        <v>8426.6738425180774</v>
      </c>
      <c r="L5" s="19">
        <v>7984.7270369482012</v>
      </c>
      <c r="M5" s="19">
        <v>8130.490985739465</v>
      </c>
      <c r="N5" s="19">
        <v>7120.4142079263856</v>
      </c>
      <c r="O5" s="19">
        <v>6745.5375781203775</v>
      </c>
      <c r="P5" s="19">
        <v>6559.7086054405809</v>
      </c>
      <c r="Q5" s="19">
        <v>6748.0326650185543</v>
      </c>
    </row>
    <row r="6" spans="1:17" x14ac:dyDescent="0.25">
      <c r="A6" s="20" t="s">
        <v>73</v>
      </c>
      <c r="B6" s="21">
        <v>46.732462586404168</v>
      </c>
      <c r="C6" s="21">
        <v>45.173097467417747</v>
      </c>
      <c r="D6" s="21">
        <v>44.867287404652657</v>
      </c>
      <c r="E6" s="21">
        <v>44.179967028123656</v>
      </c>
      <c r="F6" s="21">
        <v>46.345149299326749</v>
      </c>
      <c r="G6" s="21">
        <v>45.149800079121107</v>
      </c>
      <c r="H6" s="21">
        <v>48.151319371448544</v>
      </c>
      <c r="I6" s="21">
        <v>49.14228066546135</v>
      </c>
      <c r="J6" s="21">
        <v>42.773303670052314</v>
      </c>
      <c r="K6" s="21">
        <v>33.901186617621889</v>
      </c>
      <c r="L6" s="21">
        <v>31.953500583760675</v>
      </c>
      <c r="M6" s="21">
        <v>32.364136251055335</v>
      </c>
      <c r="N6" s="21">
        <v>28.442802646996743</v>
      </c>
      <c r="O6" s="21">
        <v>26.642953671019853</v>
      </c>
      <c r="P6" s="21">
        <v>25.823399299769733</v>
      </c>
      <c r="Q6" s="21">
        <v>26.67054033726712</v>
      </c>
    </row>
    <row r="7" spans="1:17" x14ac:dyDescent="0.25">
      <c r="A7" s="22" t="s">
        <v>74</v>
      </c>
      <c r="B7" s="23">
        <v>4.8594916144425477</v>
      </c>
      <c r="C7" s="23">
        <v>4.6973241643446748</v>
      </c>
      <c r="D7" s="23">
        <v>4.665654268226044</v>
      </c>
      <c r="E7" s="23">
        <v>4.5943606566162076</v>
      </c>
      <c r="F7" s="23">
        <v>4.8193572706974006</v>
      </c>
      <c r="G7" s="23">
        <v>4.6950858382922247</v>
      </c>
      <c r="H7" s="23">
        <v>5.0070814771417878</v>
      </c>
      <c r="I7" s="23">
        <v>5.1101132370140245</v>
      </c>
      <c r="J7" s="23">
        <v>4.4475693104053988</v>
      </c>
      <c r="K7" s="23">
        <v>3.5248692009179816</v>
      </c>
      <c r="L7" s="23">
        <v>3.322174091635655</v>
      </c>
      <c r="M7" s="23">
        <v>3.3645213686628828</v>
      </c>
      <c r="N7" s="23">
        <v>2.9567986229584151</v>
      </c>
      <c r="O7" s="23">
        <v>2.7697068834657377</v>
      </c>
      <c r="P7" s="23">
        <v>2.6844748975694031</v>
      </c>
      <c r="Q7" s="23">
        <v>2.772853976816569</v>
      </c>
    </row>
    <row r="8" spans="1:17" x14ac:dyDescent="0.25">
      <c r="A8" s="22" t="s">
        <v>75</v>
      </c>
      <c r="B8" s="23">
        <v>113.25265390403476</v>
      </c>
      <c r="C8" s="23">
        <v>109.47293228625588</v>
      </c>
      <c r="D8" s="23">
        <v>108.73752290771978</v>
      </c>
      <c r="E8" s="23">
        <v>107.0796476625793</v>
      </c>
      <c r="F8" s="23">
        <v>112.32019674924952</v>
      </c>
      <c r="G8" s="23">
        <v>109.42455797237676</v>
      </c>
      <c r="H8" s="23">
        <v>116.69332171948724</v>
      </c>
      <c r="I8" s="23">
        <v>119.09424171027183</v>
      </c>
      <c r="J8" s="23">
        <v>103.64793201303789</v>
      </c>
      <c r="K8" s="23">
        <v>82.141315667341289</v>
      </c>
      <c r="L8" s="23">
        <v>77.414034296543534</v>
      </c>
      <c r="M8" s="23">
        <v>78.393698091750011</v>
      </c>
      <c r="N8" s="23">
        <v>68.892327110171067</v>
      </c>
      <c r="O8" s="23">
        <v>64.53343113790595</v>
      </c>
      <c r="P8" s="23">
        <v>62.546848453678123</v>
      </c>
      <c r="Q8" s="23">
        <v>64.612504957556993</v>
      </c>
    </row>
    <row r="9" spans="1:17" x14ac:dyDescent="0.25">
      <c r="A9" s="22" t="s">
        <v>76</v>
      </c>
      <c r="B9" s="23">
        <v>9.2593465314648817</v>
      </c>
      <c r="C9" s="23">
        <v>8.9501945969305066</v>
      </c>
      <c r="D9" s="23">
        <v>8.8910894921203472</v>
      </c>
      <c r="E9" s="23">
        <v>8.7569405732327237</v>
      </c>
      <c r="F9" s="23">
        <v>9.1842151812286978</v>
      </c>
      <c r="G9" s="23">
        <v>8.9476878039630048</v>
      </c>
      <c r="H9" s="23">
        <v>9.5410391017660494</v>
      </c>
      <c r="I9" s="23">
        <v>9.7372266067849456</v>
      </c>
      <c r="J9" s="23">
        <v>8.4722904758100555</v>
      </c>
      <c r="K9" s="23">
        <v>6.7129248386360469</v>
      </c>
      <c r="L9" s="23">
        <v>6.3251390200735509</v>
      </c>
      <c r="M9" s="23">
        <v>6.4024616951123292</v>
      </c>
      <c r="N9" s="23">
        <v>5.6259482765499804</v>
      </c>
      <c r="O9" s="23">
        <v>5.270092507221376</v>
      </c>
      <c r="P9" s="23">
        <v>5.1075916163097821</v>
      </c>
      <c r="Q9" s="23">
        <v>5.2787462101406817</v>
      </c>
    </row>
    <row r="10" spans="1:17" x14ac:dyDescent="0.25">
      <c r="A10" s="24" t="s">
        <v>77</v>
      </c>
      <c r="B10" s="25">
        <v>41.73849121810607</v>
      </c>
      <c r="C10" s="25">
        <v>40.394109516252506</v>
      </c>
      <c r="D10" s="25">
        <v>40.199186807500261</v>
      </c>
      <c r="E10" s="25">
        <v>39.470645110038561</v>
      </c>
      <c r="F10" s="25">
        <v>41.18107746106282</v>
      </c>
      <c r="G10" s="25">
        <v>40.601107668950853</v>
      </c>
      <c r="H10" s="25">
        <v>43.384408327092821</v>
      </c>
      <c r="I10" s="25">
        <v>43.99627583543824</v>
      </c>
      <c r="J10" s="25">
        <v>38.701448962370932</v>
      </c>
      <c r="K10" s="25">
        <v>30.809871844180517</v>
      </c>
      <c r="L10" s="25">
        <v>29.025653119653413</v>
      </c>
      <c r="M10" s="25">
        <v>29.235687834533962</v>
      </c>
      <c r="N10" s="25">
        <v>25.734491499723049</v>
      </c>
      <c r="O10" s="25">
        <v>23.954225428374599</v>
      </c>
      <c r="P10" s="25">
        <v>23.10929248233802</v>
      </c>
      <c r="Q10" s="25">
        <v>23.5781577060961</v>
      </c>
    </row>
    <row r="11" spans="1:17" x14ac:dyDescent="0.25">
      <c r="A11" s="26" t="s">
        <v>78</v>
      </c>
      <c r="B11" s="27">
        <v>6.3249475448429084</v>
      </c>
      <c r="C11" s="27">
        <v>6.5994570410418554</v>
      </c>
      <c r="D11" s="27">
        <v>6.4324287529846469</v>
      </c>
      <c r="E11" s="27">
        <v>6.434640273546071</v>
      </c>
      <c r="F11" s="27">
        <v>6.7183371980093485</v>
      </c>
      <c r="G11" s="27">
        <v>6.6206422267936968</v>
      </c>
      <c r="H11" s="27">
        <v>7.0546778341445942</v>
      </c>
      <c r="I11" s="27">
        <v>7.1310746218518526</v>
      </c>
      <c r="J11" s="27">
        <v>6.2672629538074389</v>
      </c>
      <c r="K11" s="27">
        <v>4.9919035728230385</v>
      </c>
      <c r="L11" s="27">
        <v>4.7016567403893168</v>
      </c>
      <c r="M11" s="27">
        <v>4.7323052853439114</v>
      </c>
      <c r="N11" s="27">
        <v>4.0691728228889472</v>
      </c>
      <c r="O11" s="27">
        <v>3.8278834639579058</v>
      </c>
      <c r="P11" s="27">
        <v>3.6790154404832385</v>
      </c>
      <c r="Q11" s="27">
        <v>3.8535958014354055</v>
      </c>
    </row>
    <row r="12" spans="1:17" x14ac:dyDescent="0.25">
      <c r="A12" s="26" t="s">
        <v>79</v>
      </c>
      <c r="B12" s="27">
        <v>11.269954709960595</v>
      </c>
      <c r="C12" s="27">
        <v>10.960166920272256</v>
      </c>
      <c r="D12" s="27">
        <v>10.885678296881533</v>
      </c>
      <c r="E12" s="27">
        <v>10.661522341687155</v>
      </c>
      <c r="F12" s="27">
        <v>11.141990608055362</v>
      </c>
      <c r="G12" s="27">
        <v>10.98955092574146</v>
      </c>
      <c r="H12" s="27">
        <v>11.789941792262063</v>
      </c>
      <c r="I12" s="27">
        <v>11.933095077252196</v>
      </c>
      <c r="J12" s="27">
        <v>10.49837301141284</v>
      </c>
      <c r="K12" s="27">
        <v>8.3638810742450076</v>
      </c>
      <c r="L12" s="27">
        <v>7.9019517167760451</v>
      </c>
      <c r="M12" s="27">
        <v>8.0003021546835402</v>
      </c>
      <c r="N12" s="27">
        <v>7.051416581785209</v>
      </c>
      <c r="O12" s="27">
        <v>6.5442733774763155</v>
      </c>
      <c r="P12" s="27">
        <v>6.3178098512091676</v>
      </c>
      <c r="Q12" s="27">
        <v>6.4523791188721455</v>
      </c>
    </row>
    <row r="13" spans="1:17" x14ac:dyDescent="0.25">
      <c r="A13" s="26" t="s">
        <v>80</v>
      </c>
      <c r="B13" s="27">
        <v>0</v>
      </c>
      <c r="C13" s="27">
        <v>0</v>
      </c>
      <c r="D13" s="27">
        <v>0</v>
      </c>
      <c r="E13" s="27">
        <v>7.9218727875126183E-2</v>
      </c>
      <c r="F13" s="27">
        <v>5.5483605541395684E-2</v>
      </c>
      <c r="G13" s="27">
        <v>7.5900587683956258E-2</v>
      </c>
      <c r="H13" s="27">
        <v>5.7041583692179279E-2</v>
      </c>
      <c r="I13" s="27">
        <v>7.2058486137740047E-2</v>
      </c>
      <c r="J13" s="27">
        <v>7.6997050292985869E-2</v>
      </c>
      <c r="K13" s="27">
        <v>0.10412500688406282</v>
      </c>
      <c r="L13" s="27">
        <v>8.6148762094686387E-2</v>
      </c>
      <c r="M13" s="27">
        <v>7.1120819830450849E-2</v>
      </c>
      <c r="N13" s="27">
        <v>3.2035350284836853E-2</v>
      </c>
      <c r="O13" s="27">
        <v>3.8910609148509086E-3</v>
      </c>
      <c r="P13" s="27">
        <v>4.0019042746481798E-3</v>
      </c>
      <c r="Q13" s="27">
        <v>3.8827494889538336E-3</v>
      </c>
    </row>
    <row r="14" spans="1:17" x14ac:dyDescent="0.25">
      <c r="A14" s="26" t="s">
        <v>81</v>
      </c>
      <c r="B14" s="27">
        <v>24.143588963302566</v>
      </c>
      <c r="C14" s="27">
        <v>22.834485554938404</v>
      </c>
      <c r="D14" s="27">
        <v>22.881079757634065</v>
      </c>
      <c r="E14" s="27">
        <v>22.295263766930219</v>
      </c>
      <c r="F14" s="27">
        <v>23.265266049456709</v>
      </c>
      <c r="G14" s="27">
        <v>22.915013928731728</v>
      </c>
      <c r="H14" s="27">
        <v>24.482747116993977</v>
      </c>
      <c r="I14" s="27">
        <v>24.860047650196439</v>
      </c>
      <c r="J14" s="27">
        <v>21.858815946857675</v>
      </c>
      <c r="K14" s="27">
        <v>17.349962190228418</v>
      </c>
      <c r="L14" s="27">
        <v>16.335895900393361</v>
      </c>
      <c r="M14" s="27">
        <v>16.431959574676057</v>
      </c>
      <c r="N14" s="27">
        <v>14.581866744764056</v>
      </c>
      <c r="O14" s="27">
        <v>13.578177526025518</v>
      </c>
      <c r="P14" s="27">
        <v>13.108465286370963</v>
      </c>
      <c r="Q14" s="27">
        <v>13.268300036299602</v>
      </c>
    </row>
    <row r="15" spans="1:17" x14ac:dyDescent="0.25">
      <c r="A15" s="28" t="s">
        <v>134</v>
      </c>
      <c r="B15" s="29">
        <v>432.48790517251547</v>
      </c>
      <c r="C15" s="29">
        <v>417.0718098131486</v>
      </c>
      <c r="D15" s="29">
        <v>413.49086886419826</v>
      </c>
      <c r="E15" s="29">
        <v>408.20322212600706</v>
      </c>
      <c r="F15" s="29">
        <v>428.97310063271556</v>
      </c>
      <c r="G15" s="29">
        <v>417.46874618152174</v>
      </c>
      <c r="H15" s="29">
        <v>438.30555216626135</v>
      </c>
      <c r="I15" s="29">
        <v>455.71119396898479</v>
      </c>
      <c r="J15" s="29">
        <v>397.60694812641322</v>
      </c>
      <c r="K15" s="29">
        <v>311.8520829624577</v>
      </c>
      <c r="L15" s="29">
        <v>297.8744476376001</v>
      </c>
      <c r="M15" s="29">
        <v>300.50707322604302</v>
      </c>
      <c r="N15" s="29">
        <v>267.99223864570536</v>
      </c>
      <c r="O15" s="29">
        <v>252.04522797319191</v>
      </c>
      <c r="P15" s="29">
        <v>243.49541086090923</v>
      </c>
      <c r="Q15" s="29">
        <v>251.54596514348719</v>
      </c>
    </row>
    <row r="16" spans="1:17" x14ac:dyDescent="0.25">
      <c r="A16" s="28" t="s">
        <v>135</v>
      </c>
      <c r="B16" s="29">
        <v>3037.6713789556898</v>
      </c>
      <c r="C16" s="29">
        <v>2935.2356694668947</v>
      </c>
      <c r="D16" s="29">
        <v>2917.9737796484865</v>
      </c>
      <c r="E16" s="29">
        <v>2895.332697223716</v>
      </c>
      <c r="F16" s="29">
        <v>3034.5815842551742</v>
      </c>
      <c r="G16" s="29">
        <v>2956.7205121819788</v>
      </c>
      <c r="H16" s="29">
        <v>3144.303549858284</v>
      </c>
      <c r="I16" s="29">
        <v>3225.4343713312564</v>
      </c>
      <c r="J16" s="29">
        <v>2830.5740464415917</v>
      </c>
      <c r="K16" s="29">
        <v>2244.0016630096666</v>
      </c>
      <c r="L16" s="29">
        <v>2123.4247596792325</v>
      </c>
      <c r="M16" s="29">
        <v>2150.3217939019132</v>
      </c>
      <c r="N16" s="29">
        <v>1881.0020878904079</v>
      </c>
      <c r="O16" s="29">
        <v>1783.3262024318444</v>
      </c>
      <c r="P16" s="29">
        <v>1739.3010640459188</v>
      </c>
      <c r="Q16" s="29">
        <v>1810.2272803291871</v>
      </c>
    </row>
    <row r="17" spans="1:17" x14ac:dyDescent="0.25">
      <c r="A17" s="32" t="s">
        <v>136</v>
      </c>
      <c r="B17" s="33">
        <v>2704.3415331726123</v>
      </c>
      <c r="C17" s="33">
        <v>2620.3478951673465</v>
      </c>
      <c r="D17" s="33">
        <v>2612.2807026213732</v>
      </c>
      <c r="E17" s="33">
        <v>2591.4367191011825</v>
      </c>
      <c r="F17" s="33">
        <v>2709.560595390974</v>
      </c>
      <c r="G17" s="33">
        <v>2642.7373834603709</v>
      </c>
      <c r="H17" s="33">
        <v>2801.0658834196956</v>
      </c>
      <c r="I17" s="33">
        <v>2874.0252478077787</v>
      </c>
      <c r="J17" s="33">
        <v>2518.9588758822538</v>
      </c>
      <c r="K17" s="33">
        <v>1991.1757600463411</v>
      </c>
      <c r="L17" s="33">
        <v>1878.2828559330303</v>
      </c>
      <c r="M17" s="33">
        <v>1893.2474225763558</v>
      </c>
      <c r="N17" s="33">
        <v>1657.4269885410756</v>
      </c>
      <c r="O17" s="33">
        <v>1574.444372298829</v>
      </c>
      <c r="P17" s="33">
        <v>1521.4412295825077</v>
      </c>
      <c r="Q17" s="33">
        <v>1567.6235133919572</v>
      </c>
    </row>
    <row r="18" spans="1:17" x14ac:dyDescent="0.25">
      <c r="A18" s="34" t="s">
        <v>83</v>
      </c>
      <c r="B18" s="76">
        <v>870.31915955888155</v>
      </c>
      <c r="C18" s="76">
        <v>757.38882038083705</v>
      </c>
      <c r="D18" s="76">
        <v>681.80226288840845</v>
      </c>
      <c r="E18" s="76">
        <v>453.59954266080535</v>
      </c>
      <c r="F18" s="76">
        <v>426.44346635079864</v>
      </c>
      <c r="G18" s="76">
        <v>302.40712554185603</v>
      </c>
      <c r="H18" s="76">
        <v>339.32361387489539</v>
      </c>
      <c r="I18" s="76">
        <v>411.51958835035362</v>
      </c>
      <c r="J18" s="76">
        <v>333.08838257869911</v>
      </c>
      <c r="K18" s="76">
        <v>187.53575414701123</v>
      </c>
      <c r="L18" s="76">
        <v>173.49344610741241</v>
      </c>
      <c r="M18" s="76">
        <v>197.22002594762029</v>
      </c>
      <c r="N18" s="76">
        <v>161.77579680031639</v>
      </c>
      <c r="O18" s="76">
        <v>139.88574697983077</v>
      </c>
      <c r="P18" s="76">
        <v>146.3657235814957</v>
      </c>
      <c r="Q18" s="76">
        <v>173.75731922647648</v>
      </c>
    </row>
    <row r="19" spans="1:17" x14ac:dyDescent="0.25">
      <c r="A19" s="34" t="s">
        <v>90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62">
        <v>0</v>
      </c>
    </row>
    <row r="20" spans="1:17" x14ac:dyDescent="0.25">
      <c r="A20" s="34" t="s">
        <v>78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</row>
    <row r="21" spans="1:17" x14ac:dyDescent="0.25">
      <c r="A21" s="34" t="s">
        <v>84</v>
      </c>
      <c r="B21" s="62">
        <v>60.473956783895233</v>
      </c>
      <c r="C21" s="62">
        <v>47.457898066815659</v>
      </c>
      <c r="D21" s="62">
        <v>27.043937752576507</v>
      </c>
      <c r="E21" s="62">
        <v>19.281016245593754</v>
      </c>
      <c r="F21" s="62">
        <v>4.7393994242400277</v>
      </c>
      <c r="G21" s="62">
        <v>5.1154517734109497</v>
      </c>
      <c r="H21" s="62">
        <v>21.154595650327309</v>
      </c>
      <c r="I21" s="62">
        <v>8.810549124798623</v>
      </c>
      <c r="J21" s="62">
        <v>10.384862624293545</v>
      </c>
      <c r="K21" s="62">
        <v>6.7522617728431182</v>
      </c>
      <c r="L21" s="62">
        <v>6.3687935862324325</v>
      </c>
      <c r="M21" s="62">
        <v>5.3089104094405011</v>
      </c>
      <c r="N21" s="62">
        <v>3.2271253670527256</v>
      </c>
      <c r="O21" s="62">
        <v>1.8392862759741184</v>
      </c>
      <c r="P21" s="62">
        <v>1.6523210323617334</v>
      </c>
      <c r="Q21" s="62">
        <v>1.8736465369071644</v>
      </c>
    </row>
    <row r="22" spans="1:17" x14ac:dyDescent="0.25">
      <c r="A22" s="34" t="s">
        <v>96</v>
      </c>
      <c r="B22" s="62">
        <v>1652.9077551294622</v>
      </c>
      <c r="C22" s="62">
        <v>1721.6848434115911</v>
      </c>
      <c r="D22" s="62">
        <v>1822.4162133032028</v>
      </c>
      <c r="E22" s="62">
        <v>1853.6211723618553</v>
      </c>
      <c r="F22" s="62">
        <v>1968.0911470724182</v>
      </c>
      <c r="G22" s="62">
        <v>2025.8597048560111</v>
      </c>
      <c r="H22" s="62">
        <v>2047.1951332599904</v>
      </c>
      <c r="I22" s="62">
        <v>2059.5792858643349</v>
      </c>
      <c r="J22" s="62">
        <v>1767.8586772935898</v>
      </c>
      <c r="K22" s="62">
        <v>1398.6585624098709</v>
      </c>
      <c r="L22" s="62">
        <v>1275.515723127545</v>
      </c>
      <c r="M22" s="62">
        <v>1197.8192785854205</v>
      </c>
      <c r="N22" s="62">
        <v>1044.5632840259937</v>
      </c>
      <c r="O22" s="62">
        <v>989.80471474009028</v>
      </c>
      <c r="P22" s="62">
        <v>933.33904374641099</v>
      </c>
      <c r="Q22" s="62">
        <v>930.87851563269339</v>
      </c>
    </row>
    <row r="23" spans="1:17" x14ac:dyDescent="0.25">
      <c r="A23" s="34" t="s">
        <v>79</v>
      </c>
      <c r="B23" s="62">
        <v>1.9465310330917336</v>
      </c>
      <c r="C23" s="62">
        <v>1.9346803892556601</v>
      </c>
      <c r="D23" s="62">
        <v>12.30156498103616</v>
      </c>
      <c r="E23" s="62">
        <v>5.3291897457040802</v>
      </c>
      <c r="F23" s="62">
        <v>4.6356401039984716</v>
      </c>
      <c r="G23" s="62">
        <v>7.3068848493684051</v>
      </c>
      <c r="H23" s="62">
        <v>6.0723221350773553</v>
      </c>
      <c r="I23" s="62">
        <v>0</v>
      </c>
      <c r="J23" s="62">
        <v>2.5190298423081172</v>
      </c>
      <c r="K23" s="62">
        <v>2.9667961051848688</v>
      </c>
      <c r="L23" s="62">
        <v>0.19857299215924257</v>
      </c>
      <c r="M23" s="62">
        <v>0</v>
      </c>
      <c r="N23" s="62">
        <v>0</v>
      </c>
      <c r="O23" s="62">
        <v>4.2981591617293136</v>
      </c>
      <c r="P23" s="62">
        <v>0</v>
      </c>
      <c r="Q23" s="62">
        <v>1.7122800627845887</v>
      </c>
    </row>
    <row r="24" spans="1:17" x14ac:dyDescent="0.25">
      <c r="A24" s="34" t="s">
        <v>97</v>
      </c>
      <c r="B24" s="62">
        <v>118.69413066728201</v>
      </c>
      <c r="C24" s="62">
        <v>91.881652918847365</v>
      </c>
      <c r="D24" s="62">
        <v>68.716723696149998</v>
      </c>
      <c r="E24" s="62">
        <v>259.6057980872236</v>
      </c>
      <c r="F24" s="62">
        <v>305.65094243951887</v>
      </c>
      <c r="G24" s="62">
        <v>302.04821643972451</v>
      </c>
      <c r="H24" s="62">
        <v>387.32021849940577</v>
      </c>
      <c r="I24" s="62">
        <v>394.11582446829169</v>
      </c>
      <c r="J24" s="62">
        <v>405.10792354336326</v>
      </c>
      <c r="K24" s="62">
        <v>395.26238561143089</v>
      </c>
      <c r="L24" s="62">
        <v>422.70632011968081</v>
      </c>
      <c r="M24" s="62">
        <v>492.89920763387431</v>
      </c>
      <c r="N24" s="62">
        <v>447.86078234771315</v>
      </c>
      <c r="O24" s="62">
        <v>438.61646514120446</v>
      </c>
      <c r="P24" s="62">
        <v>440.0841412222394</v>
      </c>
      <c r="Q24" s="62">
        <v>459.40175193309551</v>
      </c>
    </row>
    <row r="25" spans="1:17" x14ac:dyDescent="0.25">
      <c r="A25" s="32" t="s">
        <v>137</v>
      </c>
      <c r="B25" s="77">
        <v>333.32984578307679</v>
      </c>
      <c r="C25" s="77">
        <v>314.88777429954837</v>
      </c>
      <c r="D25" s="77">
        <v>305.6930770271133</v>
      </c>
      <c r="E25" s="77">
        <v>303.89597812253265</v>
      </c>
      <c r="F25" s="77">
        <v>325.02098886420112</v>
      </c>
      <c r="G25" s="77">
        <v>313.98312872160744</v>
      </c>
      <c r="H25" s="77">
        <v>343.23766643858801</v>
      </c>
      <c r="I25" s="77">
        <v>351.409123523478</v>
      </c>
      <c r="J25" s="77">
        <v>311.61517055933911</v>
      </c>
      <c r="K25" s="77">
        <v>252.82590296332626</v>
      </c>
      <c r="L25" s="77">
        <v>245.14190374620193</v>
      </c>
      <c r="M25" s="77">
        <v>257.07437132555822</v>
      </c>
      <c r="N25" s="77">
        <v>223.57509934933142</v>
      </c>
      <c r="O25" s="77">
        <v>208.88183013301523</v>
      </c>
      <c r="P25" s="77">
        <v>217.85983446341123</v>
      </c>
      <c r="Q25" s="77">
        <v>242.60376693723009</v>
      </c>
    </row>
    <row r="26" spans="1:17" x14ac:dyDescent="0.25">
      <c r="A26" s="35" t="s">
        <v>83</v>
      </c>
      <c r="B26" s="36">
        <v>189.72219413117867</v>
      </c>
      <c r="C26" s="36">
        <v>176.41749657022379</v>
      </c>
      <c r="D26" s="36">
        <v>173.85014403478607</v>
      </c>
      <c r="E26" s="36">
        <v>202.96289439214365</v>
      </c>
      <c r="F26" s="36">
        <v>181.0987131668507</v>
      </c>
      <c r="G26" s="36">
        <v>181.43230268190169</v>
      </c>
      <c r="H26" s="36">
        <v>171.69397449137873</v>
      </c>
      <c r="I26" s="36">
        <v>222.86425592509855</v>
      </c>
      <c r="J26" s="36">
        <v>208.94550847761968</v>
      </c>
      <c r="K26" s="36">
        <v>144.66587803965223</v>
      </c>
      <c r="L26" s="36">
        <v>140.36279344819536</v>
      </c>
      <c r="M26" s="36">
        <v>157.81497990680199</v>
      </c>
      <c r="N26" s="36">
        <v>121.69637950572529</v>
      </c>
      <c r="O26" s="36">
        <v>121.85491860734973</v>
      </c>
      <c r="P26" s="36">
        <v>120.14809518752394</v>
      </c>
      <c r="Q26" s="36">
        <v>124.39656649144496</v>
      </c>
    </row>
    <row r="27" spans="1:17" x14ac:dyDescent="0.25">
      <c r="A27" s="35" t="s">
        <v>95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</row>
    <row r="28" spans="1:17" x14ac:dyDescent="0.25">
      <c r="A28" s="35" t="s">
        <v>90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</row>
    <row r="29" spans="1:17" x14ac:dyDescent="0.25">
      <c r="A29" s="35" t="s">
        <v>78</v>
      </c>
      <c r="B29" s="36">
        <v>0</v>
      </c>
      <c r="C29" s="36">
        <v>0</v>
      </c>
      <c r="D29" s="36">
        <v>0</v>
      </c>
      <c r="E29" s="36">
        <v>5.2872360082557184E-4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</row>
    <row r="30" spans="1:17" x14ac:dyDescent="0.25">
      <c r="A30" s="35" t="s">
        <v>84</v>
      </c>
      <c r="B30" s="36">
        <v>39.221862129933676</v>
      </c>
      <c r="C30" s="36">
        <v>25.164499528920775</v>
      </c>
      <c r="D30" s="36">
        <v>31.327743929102226</v>
      </c>
      <c r="E30" s="36">
        <v>22.606104218519725</v>
      </c>
      <c r="F30" s="36">
        <v>22.51395529122847</v>
      </c>
      <c r="G30" s="36">
        <v>27.54883887692359</v>
      </c>
      <c r="H30" s="36">
        <v>32.872841847072863</v>
      </c>
      <c r="I30" s="36">
        <v>13.759955298177337</v>
      </c>
      <c r="J30" s="36">
        <v>10.350823534136413</v>
      </c>
      <c r="K30" s="36">
        <v>23.229918253991638</v>
      </c>
      <c r="L30" s="36">
        <v>10.589593675108789</v>
      </c>
      <c r="M30" s="36">
        <v>1.7208546751660889</v>
      </c>
      <c r="N30" s="36">
        <v>7.42382881675388</v>
      </c>
      <c r="O30" s="36">
        <v>5.7092629221392004</v>
      </c>
      <c r="P30" s="36">
        <v>5.4804825296539512</v>
      </c>
      <c r="Q30" s="36">
        <v>5.5038002038839506</v>
      </c>
    </row>
    <row r="31" spans="1:17" x14ac:dyDescent="0.25">
      <c r="A31" s="35" t="s">
        <v>96</v>
      </c>
      <c r="B31" s="36">
        <v>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</row>
    <row r="32" spans="1:17" x14ac:dyDescent="0.25">
      <c r="A32" s="35" t="s">
        <v>79</v>
      </c>
      <c r="B32" s="36">
        <v>0</v>
      </c>
      <c r="C32" s="36">
        <v>0</v>
      </c>
      <c r="D32" s="36">
        <v>0</v>
      </c>
      <c r="E32" s="36">
        <v>2.5637943348956218E-2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</row>
    <row r="33" spans="1:17" x14ac:dyDescent="0.25">
      <c r="A33" s="35" t="s">
        <v>85</v>
      </c>
      <c r="B33" s="36">
        <v>42.051690717037616</v>
      </c>
      <c r="C33" s="36">
        <v>51.422712453647129</v>
      </c>
      <c r="D33" s="36">
        <v>48.759439241283125</v>
      </c>
      <c r="E33" s="36">
        <v>26.139654998884865</v>
      </c>
      <c r="F33" s="36">
        <v>35.409794251977466</v>
      </c>
      <c r="G33" s="36">
        <v>34.13288185464868</v>
      </c>
      <c r="H33" s="36">
        <v>37.891620039404437</v>
      </c>
      <c r="I33" s="36">
        <v>40.81643068644015</v>
      </c>
      <c r="J33" s="36">
        <v>37.944498109119557</v>
      </c>
      <c r="K33" s="36">
        <v>26.951419069443819</v>
      </c>
      <c r="L33" s="36">
        <v>35.296350546931755</v>
      </c>
      <c r="M33" s="36">
        <v>40.22300661248741</v>
      </c>
      <c r="N33" s="36">
        <v>37.304175490008433</v>
      </c>
      <c r="O33" s="36">
        <v>34.598233651583236</v>
      </c>
      <c r="P33" s="36">
        <v>39.498325261038147</v>
      </c>
      <c r="Q33" s="36">
        <v>36.903439368438498</v>
      </c>
    </row>
    <row r="34" spans="1:17" x14ac:dyDescent="0.25">
      <c r="A34" s="35" t="s">
        <v>97</v>
      </c>
      <c r="B34" s="36">
        <v>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</row>
    <row r="35" spans="1:17" x14ac:dyDescent="0.25">
      <c r="A35" s="35" t="s">
        <v>98</v>
      </c>
      <c r="B35" s="36">
        <v>62.334098804926946</v>
      </c>
      <c r="C35" s="36">
        <v>61.883065746756635</v>
      </c>
      <c r="D35" s="36">
        <v>51.755749821942011</v>
      </c>
      <c r="E35" s="36">
        <v>52.161157846034655</v>
      </c>
      <c r="F35" s="36">
        <v>85.998526154144542</v>
      </c>
      <c r="G35" s="36">
        <v>70.869105308133484</v>
      </c>
      <c r="H35" s="36">
        <v>100.77923006073192</v>
      </c>
      <c r="I35" s="36">
        <v>73.968481613762094</v>
      </c>
      <c r="J35" s="36">
        <v>54.374340438463427</v>
      </c>
      <c r="K35" s="36">
        <v>57.978687600238509</v>
      </c>
      <c r="L35" s="36">
        <v>58.893166075966036</v>
      </c>
      <c r="M35" s="36">
        <v>57.315530131102712</v>
      </c>
      <c r="N35" s="36">
        <v>57.150715536843862</v>
      </c>
      <c r="O35" s="36">
        <v>46.719414951943072</v>
      </c>
      <c r="P35" s="36">
        <v>52.732931485195181</v>
      </c>
      <c r="Q35" s="36">
        <v>75.799960873462652</v>
      </c>
    </row>
    <row r="36" spans="1:17" x14ac:dyDescent="0.25">
      <c r="A36" s="28" t="s">
        <v>138</v>
      </c>
      <c r="B36" s="29">
        <v>7376.652336473594</v>
      </c>
      <c r="C36" s="29">
        <v>7065.0856505278216</v>
      </c>
      <c r="D36" s="29">
        <v>6973.9247529604836</v>
      </c>
      <c r="E36" s="29">
        <v>6944.6588303139388</v>
      </c>
      <c r="F36" s="29">
        <v>7225.6044246211877</v>
      </c>
      <c r="G36" s="29">
        <v>7012.8677323700958</v>
      </c>
      <c r="H36" s="29">
        <v>7486.6875366756503</v>
      </c>
      <c r="I36" s="29">
        <v>7759.9787026384429</v>
      </c>
      <c r="J36" s="29">
        <v>6777.358798237894</v>
      </c>
      <c r="K36" s="29">
        <v>5405.397731716881</v>
      </c>
      <c r="L36" s="29">
        <v>5123.310105035901</v>
      </c>
      <c r="M36" s="29">
        <v>5235.4826951658997</v>
      </c>
      <c r="N36" s="29">
        <v>4581.1841075110287</v>
      </c>
      <c r="O36" s="29">
        <v>4339.9389211965945</v>
      </c>
      <c r="P36" s="29">
        <v>4219.6012898333211</v>
      </c>
      <c r="Q36" s="29">
        <v>4317.6323345062065</v>
      </c>
    </row>
    <row r="37" spans="1:17" x14ac:dyDescent="0.25">
      <c r="A37" s="30" t="s">
        <v>83</v>
      </c>
      <c r="B37" s="76">
        <v>3039.0566709130444</v>
      </c>
      <c r="C37" s="76">
        <v>2687.239254228205</v>
      </c>
      <c r="D37" s="76">
        <v>2321.6692780318499</v>
      </c>
      <c r="E37" s="76">
        <v>2676.4187514588584</v>
      </c>
      <c r="F37" s="76">
        <v>2548.9494963515599</v>
      </c>
      <c r="G37" s="76">
        <v>2364.6452904500738</v>
      </c>
      <c r="H37" s="76">
        <v>2555.4966883098914</v>
      </c>
      <c r="I37" s="76">
        <v>3055.1212712182437</v>
      </c>
      <c r="J37" s="76">
        <v>2452.652237377848</v>
      </c>
      <c r="K37" s="76">
        <v>2050.8693300828181</v>
      </c>
      <c r="L37" s="76">
        <v>1963.4902014103018</v>
      </c>
      <c r="M37" s="76">
        <v>2179.2644248165684</v>
      </c>
      <c r="N37" s="76">
        <v>1985.5993832145059</v>
      </c>
      <c r="O37" s="76">
        <v>1469.5729370326039</v>
      </c>
      <c r="P37" s="76">
        <v>1426.8266762171397</v>
      </c>
      <c r="Q37" s="76">
        <v>1337.8856037704927</v>
      </c>
    </row>
    <row r="38" spans="1:17" x14ac:dyDescent="0.25">
      <c r="A38" s="30" t="s">
        <v>90</v>
      </c>
      <c r="B38" s="62">
        <v>0</v>
      </c>
      <c r="C38" s="62">
        <v>0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</row>
    <row r="39" spans="1:17" x14ac:dyDescent="0.25">
      <c r="A39" s="30" t="s">
        <v>78</v>
      </c>
      <c r="B39" s="62">
        <v>68.219985502595804</v>
      </c>
      <c r="C39" s="62">
        <v>7.8466481416442582</v>
      </c>
      <c r="D39" s="62">
        <v>2.2247565644186844</v>
      </c>
      <c r="E39" s="62">
        <v>23.391799718503783</v>
      </c>
      <c r="F39" s="62">
        <v>28.411638528974748</v>
      </c>
      <c r="G39" s="62">
        <v>2.1290011404734539</v>
      </c>
      <c r="H39" s="62">
        <v>2.1595283550310964</v>
      </c>
      <c r="I39" s="62">
        <v>5.7289118981020286E-14</v>
      </c>
      <c r="J39" s="62">
        <v>2.0600934425126372E-14</v>
      </c>
      <c r="K39" s="62">
        <v>0</v>
      </c>
      <c r="L39" s="62">
        <v>3.233230927872047E-15</v>
      </c>
      <c r="M39" s="62">
        <v>1.8359920025548474E-14</v>
      </c>
      <c r="N39" s="62">
        <v>2.0780570508667006E-14</v>
      </c>
      <c r="O39" s="62">
        <v>2.1000961297555039</v>
      </c>
      <c r="P39" s="62">
        <v>1.1021820200535601</v>
      </c>
      <c r="Q39" s="62">
        <v>3.4727848398415535E-14</v>
      </c>
    </row>
    <row r="40" spans="1:17" x14ac:dyDescent="0.25">
      <c r="A40" s="30" t="s">
        <v>84</v>
      </c>
      <c r="B40" s="62">
        <v>1384.549469980401</v>
      </c>
      <c r="C40" s="62">
        <v>1192.3120470837641</v>
      </c>
      <c r="D40" s="62">
        <v>1127.2670981144174</v>
      </c>
      <c r="E40" s="62">
        <v>689.08791156801999</v>
      </c>
      <c r="F40" s="62">
        <v>521.67614009468252</v>
      </c>
      <c r="G40" s="62">
        <v>512.58453546137923</v>
      </c>
      <c r="H40" s="62">
        <v>674.78526822285107</v>
      </c>
      <c r="I40" s="62">
        <v>493.77804239647594</v>
      </c>
      <c r="J40" s="62">
        <v>386.68475044157145</v>
      </c>
      <c r="K40" s="62">
        <v>273.67445297765482</v>
      </c>
      <c r="L40" s="62">
        <v>241.88759893264677</v>
      </c>
      <c r="M40" s="62">
        <v>204.44505215235981</v>
      </c>
      <c r="N40" s="62">
        <v>144.31117237524131</v>
      </c>
      <c r="O40" s="62">
        <v>87.023706907896212</v>
      </c>
      <c r="P40" s="62">
        <v>68.88522834811755</v>
      </c>
      <c r="Q40" s="62">
        <v>89.2142577583312</v>
      </c>
    </row>
    <row r="41" spans="1:17" x14ac:dyDescent="0.25">
      <c r="A41" s="30" t="s">
        <v>96</v>
      </c>
      <c r="B41" s="62">
        <v>1241.344546580209</v>
      </c>
      <c r="C41" s="62">
        <v>1551.0866218733461</v>
      </c>
      <c r="D41" s="62">
        <v>1698.3074290456502</v>
      </c>
      <c r="E41" s="62">
        <v>2058.6633978231957</v>
      </c>
      <c r="F41" s="62">
        <v>2597.9606793818398</v>
      </c>
      <c r="G41" s="62">
        <v>2551.5045895967019</v>
      </c>
      <c r="H41" s="62">
        <v>2441.7038234900997</v>
      </c>
      <c r="I41" s="62">
        <v>2257.2430939688816</v>
      </c>
      <c r="J41" s="62">
        <v>2517.6403236319998</v>
      </c>
      <c r="K41" s="62">
        <v>1767.1146800001329</v>
      </c>
      <c r="L41" s="62">
        <v>1665.998477024842</v>
      </c>
      <c r="M41" s="62">
        <v>1516.5631920672204</v>
      </c>
      <c r="N41" s="62">
        <v>1366.7952613233726</v>
      </c>
      <c r="O41" s="62">
        <v>1290.3174674735674</v>
      </c>
      <c r="P41" s="62">
        <v>1067.8773920403182</v>
      </c>
      <c r="Q41" s="62">
        <v>1185.6695343462986</v>
      </c>
    </row>
    <row r="42" spans="1:17" x14ac:dyDescent="0.25">
      <c r="A42" s="30" t="s">
        <v>79</v>
      </c>
      <c r="B42" s="62">
        <v>1142.1932923619372</v>
      </c>
      <c r="C42" s="62">
        <v>1129.4527944885097</v>
      </c>
      <c r="D42" s="62">
        <v>1285.3571178393279</v>
      </c>
      <c r="E42" s="62">
        <v>986.03447347814415</v>
      </c>
      <c r="F42" s="62">
        <v>1058.7184695038961</v>
      </c>
      <c r="G42" s="62">
        <v>927.21414395626789</v>
      </c>
      <c r="H42" s="62">
        <v>1190.3705534449232</v>
      </c>
      <c r="I42" s="62">
        <v>950.70301261776876</v>
      </c>
      <c r="J42" s="62">
        <v>552.26218307947931</v>
      </c>
      <c r="K42" s="62">
        <v>291.25380415969511</v>
      </c>
      <c r="L42" s="62">
        <v>229.10840972330251</v>
      </c>
      <c r="M42" s="62">
        <v>338.66549976192124</v>
      </c>
      <c r="N42" s="62">
        <v>183.55794418008017</v>
      </c>
      <c r="O42" s="62">
        <v>348.59423299540919</v>
      </c>
      <c r="P42" s="62">
        <v>261.93158496600239</v>
      </c>
      <c r="Q42" s="62">
        <v>489.02289708964935</v>
      </c>
    </row>
    <row r="43" spans="1:17" x14ac:dyDescent="0.25">
      <c r="A43" s="30" t="s">
        <v>97</v>
      </c>
      <c r="B43" s="62">
        <v>501.28837113540573</v>
      </c>
      <c r="C43" s="62">
        <v>497.14828471235239</v>
      </c>
      <c r="D43" s="62">
        <v>539.09907336482092</v>
      </c>
      <c r="E43" s="62">
        <v>511.06249626721586</v>
      </c>
      <c r="F43" s="62">
        <v>469.88800076023563</v>
      </c>
      <c r="G43" s="62">
        <v>654.79017176519903</v>
      </c>
      <c r="H43" s="62">
        <v>622.17167485285324</v>
      </c>
      <c r="I43" s="62">
        <v>1003.1332824370736</v>
      </c>
      <c r="J43" s="62">
        <v>868.11930370699486</v>
      </c>
      <c r="K43" s="62">
        <v>1022.4854644965801</v>
      </c>
      <c r="L43" s="62">
        <v>1022.8254179448088</v>
      </c>
      <c r="M43" s="62">
        <v>996.54452636783014</v>
      </c>
      <c r="N43" s="62">
        <v>900.92034641783039</v>
      </c>
      <c r="O43" s="62">
        <v>1142.3304806573619</v>
      </c>
      <c r="P43" s="62">
        <v>1392.97822624169</v>
      </c>
      <c r="Q43" s="62">
        <v>1215.8400415414349</v>
      </c>
    </row>
    <row r="44" spans="1:17" x14ac:dyDescent="0.25">
      <c r="A44" s="78" t="s">
        <v>139</v>
      </c>
      <c r="B44" s="79">
        <v>420.75649527776062</v>
      </c>
      <c r="C44" s="79">
        <v>405.53752677342675</v>
      </c>
      <c r="D44" s="79">
        <v>401.38881243807782</v>
      </c>
      <c r="E44" s="79">
        <v>399.60921685283972</v>
      </c>
      <c r="F44" s="79">
        <v>417.2693350919854</v>
      </c>
      <c r="G44" s="79">
        <v>405.39981538749242</v>
      </c>
      <c r="H44" s="79">
        <v>431.15005962901483</v>
      </c>
      <c r="I44" s="79">
        <v>444.60922416645275</v>
      </c>
      <c r="J44" s="79">
        <v>390.05096918494087</v>
      </c>
      <c r="K44" s="79">
        <v>308.33219666037542</v>
      </c>
      <c r="L44" s="79">
        <v>292.07722348380167</v>
      </c>
      <c r="M44" s="79">
        <v>294.41891820449513</v>
      </c>
      <c r="N44" s="79">
        <v>258.58340572284209</v>
      </c>
      <c r="O44" s="79">
        <v>247.05681689075897</v>
      </c>
      <c r="P44" s="79">
        <v>238.03923395076598</v>
      </c>
      <c r="Q44" s="79">
        <v>245.71428185179607</v>
      </c>
    </row>
    <row r="45" spans="1:17" hidden="1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ht="12.75" x14ac:dyDescent="0.25">
      <c r="A47" s="18" t="s">
        <v>140</v>
      </c>
      <c r="B47" s="19">
        <v>6322.7814245828922</v>
      </c>
      <c r="C47" s="19">
        <v>6802.0326900355931</v>
      </c>
      <c r="D47" s="19">
        <v>6440.9454805870973</v>
      </c>
      <c r="E47" s="19">
        <v>7429.5321897626372</v>
      </c>
      <c r="F47" s="19">
        <v>7331.097515323796</v>
      </c>
      <c r="G47" s="19">
        <v>8193.9334117408762</v>
      </c>
      <c r="H47" s="19">
        <v>6948.4945422280207</v>
      </c>
      <c r="I47" s="19">
        <v>7154.7338182640297</v>
      </c>
      <c r="J47" s="19">
        <v>8183.4440284771654</v>
      </c>
      <c r="K47" s="19">
        <v>6491.2156659413513</v>
      </c>
      <c r="L47" s="19">
        <v>7204.2929842010544</v>
      </c>
      <c r="M47" s="19">
        <v>7279.4561153580598</v>
      </c>
      <c r="N47" s="19">
        <v>7280.0927562807137</v>
      </c>
      <c r="O47" s="19">
        <v>7290.3832156223361</v>
      </c>
      <c r="P47" s="19">
        <v>7360.3460643938452</v>
      </c>
      <c r="Q47" s="19">
        <v>7164.4921957871002</v>
      </c>
    </row>
    <row r="48" spans="1:17" x14ac:dyDescent="0.25">
      <c r="A48" s="20" t="s">
        <v>73</v>
      </c>
      <c r="B48" s="21">
        <v>39.949227924632332</v>
      </c>
      <c r="C48" s="21">
        <v>43.880695798928983</v>
      </c>
      <c r="D48" s="21">
        <v>40.11564658421257</v>
      </c>
      <c r="E48" s="21">
        <v>47.934927649391277</v>
      </c>
      <c r="F48" s="21">
        <v>45.472759306425679</v>
      </c>
      <c r="G48" s="21">
        <v>52.854036187004994</v>
      </c>
      <c r="H48" s="21">
        <v>43.975717251106261</v>
      </c>
      <c r="I48" s="21">
        <v>44.4089127488324</v>
      </c>
      <c r="J48" s="21">
        <v>53.012830996370852</v>
      </c>
      <c r="K48" s="21">
        <v>41.956191455020416</v>
      </c>
      <c r="L48" s="21">
        <v>46.397680643480093</v>
      </c>
      <c r="M48" s="21">
        <v>46.427905471476976</v>
      </c>
      <c r="N48" s="21">
        <v>45.691747602646373</v>
      </c>
      <c r="O48" s="21">
        <v>45.308664396660568</v>
      </c>
      <c r="P48" s="21">
        <v>45.319011447555766</v>
      </c>
      <c r="Q48" s="21">
        <v>43.920061669502338</v>
      </c>
    </row>
    <row r="49" spans="1:17" x14ac:dyDescent="0.25">
      <c r="A49" s="22" t="s">
        <v>74</v>
      </c>
      <c r="B49" s="23">
        <v>10.711156840043106</v>
      </c>
      <c r="C49" s="23">
        <v>11.766003737101626</v>
      </c>
      <c r="D49" s="23">
        <v>10.75554178516475</v>
      </c>
      <c r="E49" s="23">
        <v>12.851050448916542</v>
      </c>
      <c r="F49" s="23">
        <v>12.192019185455962</v>
      </c>
      <c r="G49" s="23">
        <v>14.171601792699841</v>
      </c>
      <c r="H49" s="23">
        <v>11.791396016285113</v>
      </c>
      <c r="I49" s="23">
        <v>11.906785006874856</v>
      </c>
      <c r="J49" s="23">
        <v>14.212647419854235</v>
      </c>
      <c r="K49" s="23">
        <v>11.248435571021069</v>
      </c>
      <c r="L49" s="23">
        <v>12.4390954680932</v>
      </c>
      <c r="M49" s="23">
        <v>12.44721336600632</v>
      </c>
      <c r="N49" s="23">
        <v>12.249980054444052</v>
      </c>
      <c r="O49" s="23">
        <v>12.147931882069029</v>
      </c>
      <c r="P49" s="23">
        <v>12.150574918712893</v>
      </c>
      <c r="Q49" s="23">
        <v>11.777608872564542</v>
      </c>
    </row>
    <row r="50" spans="1:17" x14ac:dyDescent="0.25">
      <c r="A50" s="22" t="s">
        <v>75</v>
      </c>
      <c r="B50" s="23">
        <v>81.170041456410274</v>
      </c>
      <c r="C50" s="23">
        <v>89.14981341838174</v>
      </c>
      <c r="D50" s="23">
        <v>81.51079700218618</v>
      </c>
      <c r="E50" s="23">
        <v>97.40929657992892</v>
      </c>
      <c r="F50" s="23">
        <v>92.394063671811878</v>
      </c>
      <c r="G50" s="23">
        <v>107.38576388658009</v>
      </c>
      <c r="H50" s="23">
        <v>89.343826297337827</v>
      </c>
      <c r="I50" s="23">
        <v>90.232468613424686</v>
      </c>
      <c r="J50" s="23">
        <v>107.72546933203189</v>
      </c>
      <c r="K50" s="23">
        <v>85.257068354995397</v>
      </c>
      <c r="L50" s="23">
        <v>94.28352479207706</v>
      </c>
      <c r="M50" s="23">
        <v>94.344779976573832</v>
      </c>
      <c r="N50" s="23">
        <v>92.847418155706265</v>
      </c>
      <c r="O50" s="23">
        <v>92.061657451972877</v>
      </c>
      <c r="P50" s="23">
        <v>92.084143714992251</v>
      </c>
      <c r="Q50" s="23">
        <v>89.218087488120773</v>
      </c>
    </row>
    <row r="51" spans="1:17" x14ac:dyDescent="0.25">
      <c r="A51" s="22" t="s">
        <v>76</v>
      </c>
      <c r="B51" s="23">
        <v>29.106488581275876</v>
      </c>
      <c r="C51" s="23">
        <v>31.972154067758133</v>
      </c>
      <c r="D51" s="23">
        <v>29.227344729009047</v>
      </c>
      <c r="E51" s="23">
        <v>34.922709055322834</v>
      </c>
      <c r="F51" s="23">
        <v>33.130689514394405</v>
      </c>
      <c r="G51" s="23">
        <v>38.509464526848873</v>
      </c>
      <c r="H51" s="23">
        <v>32.041243229885353</v>
      </c>
      <c r="I51" s="23">
        <v>32.355590697320601</v>
      </c>
      <c r="J51" s="23">
        <v>38.622593610804941</v>
      </c>
      <c r="K51" s="23">
        <v>30.567349350059526</v>
      </c>
      <c r="L51" s="23">
        <v>33.803043962259963</v>
      </c>
      <c r="M51" s="23">
        <v>33.825088927933166</v>
      </c>
      <c r="N51" s="23">
        <v>33.288976702216694</v>
      </c>
      <c r="O51" s="23">
        <v>33.010980637188517</v>
      </c>
      <c r="P51" s="23">
        <v>33.018299295105123</v>
      </c>
      <c r="Q51" s="23">
        <v>32.002597311453556</v>
      </c>
    </row>
    <row r="52" spans="1:17" x14ac:dyDescent="0.25">
      <c r="A52" s="24" t="s">
        <v>77</v>
      </c>
      <c r="B52" s="25">
        <v>47.856625722072472</v>
      </c>
      <c r="C52" s="25">
        <v>52.309756039036145</v>
      </c>
      <c r="D52" s="25">
        <v>47.836252035508217</v>
      </c>
      <c r="E52" s="25">
        <v>57.134247972344397</v>
      </c>
      <c r="F52" s="25">
        <v>54.206432655555638</v>
      </c>
      <c r="G52" s="25">
        <v>63.008472721293103</v>
      </c>
      <c r="H52" s="25">
        <v>52.427156430471513</v>
      </c>
      <c r="I52" s="25">
        <v>52.94303602730794</v>
      </c>
      <c r="J52" s="25">
        <v>63.192518824785928</v>
      </c>
      <c r="K52" s="25">
        <v>50.011449596386512</v>
      </c>
      <c r="L52" s="25">
        <v>55.304762904592863</v>
      </c>
      <c r="M52" s="25">
        <v>55.339250005190863</v>
      </c>
      <c r="N52" s="25">
        <v>54.512415202270773</v>
      </c>
      <c r="O52" s="25">
        <v>54.064011208027452</v>
      </c>
      <c r="P52" s="25">
        <v>54.089350978056117</v>
      </c>
      <c r="Q52" s="25">
        <v>52.371550860009776</v>
      </c>
    </row>
    <row r="53" spans="1:17" x14ac:dyDescent="0.25">
      <c r="A53" s="26" t="s">
        <v>78</v>
      </c>
      <c r="B53" s="27">
        <v>7.1618532053977493</v>
      </c>
      <c r="C53" s="27">
        <v>8.5478075325180836</v>
      </c>
      <c r="D53" s="27">
        <v>7.763247428586026</v>
      </c>
      <c r="E53" s="27">
        <v>9.3243994720601755</v>
      </c>
      <c r="F53" s="27">
        <v>8.8489537294089509</v>
      </c>
      <c r="G53" s="27">
        <v>10.281227366598257</v>
      </c>
      <c r="H53" s="27">
        <v>8.548204217657231</v>
      </c>
      <c r="I53" s="27">
        <v>8.6145815243972201</v>
      </c>
      <c r="J53" s="27">
        <v>10.292024444243564</v>
      </c>
      <c r="K53" s="27">
        <v>8.1538840101792704</v>
      </c>
      <c r="L53" s="27">
        <v>9.0134259388880871</v>
      </c>
      <c r="M53" s="27">
        <v>9.015117831960719</v>
      </c>
      <c r="N53" s="27">
        <v>8.7475741701059562</v>
      </c>
      <c r="O53" s="27">
        <v>8.6774377712235715</v>
      </c>
      <c r="P53" s="27">
        <v>8.6578164165416105</v>
      </c>
      <c r="Q53" s="27">
        <v>8.5525177474134448</v>
      </c>
    </row>
    <row r="54" spans="1:17" x14ac:dyDescent="0.25">
      <c r="A54" s="26" t="s">
        <v>79</v>
      </c>
      <c r="B54" s="27">
        <v>12.948095188719766</v>
      </c>
      <c r="C54" s="27">
        <v>14.236013686563124</v>
      </c>
      <c r="D54" s="27">
        <v>12.997559026667965</v>
      </c>
      <c r="E54" s="27">
        <v>15.501920159213299</v>
      </c>
      <c r="F54" s="27">
        <v>14.718988140573558</v>
      </c>
      <c r="G54" s="27">
        <v>17.112301955977284</v>
      </c>
      <c r="H54" s="27">
        <v>14.25407530490059</v>
      </c>
      <c r="I54" s="27">
        <v>14.381255481330157</v>
      </c>
      <c r="J54" s="27">
        <v>17.150956615991294</v>
      </c>
      <c r="K54" s="27">
        <v>13.562582984648676</v>
      </c>
      <c r="L54" s="27">
        <v>14.994622407133679</v>
      </c>
      <c r="M54" s="27">
        <v>15.008315496748324</v>
      </c>
      <c r="N54" s="27">
        <v>14.794235719881771</v>
      </c>
      <c r="O54" s="27">
        <v>14.67066093307988</v>
      </c>
      <c r="P54" s="27">
        <v>14.649473254017057</v>
      </c>
      <c r="Q54" s="27">
        <v>14.224549389884471</v>
      </c>
    </row>
    <row r="55" spans="1:17" x14ac:dyDescent="0.25">
      <c r="A55" s="26" t="s">
        <v>80</v>
      </c>
      <c r="B55" s="27">
        <v>0</v>
      </c>
      <c r="C55" s="27">
        <v>0</v>
      </c>
      <c r="D55" s="27">
        <v>0</v>
      </c>
      <c r="E55" s="27">
        <v>6.524690700958892E-2</v>
      </c>
      <c r="F55" s="27">
        <v>4.9192553967751546E-2</v>
      </c>
      <c r="G55" s="27">
        <v>8.8140490274011551E-2</v>
      </c>
      <c r="H55" s="27">
        <v>5.774229149776447E-2</v>
      </c>
      <c r="I55" s="27">
        <v>9.4084375561360956E-2</v>
      </c>
      <c r="J55" s="27">
        <v>0.1008957546905908</v>
      </c>
      <c r="K55" s="27">
        <v>9.5516986766378847E-2</v>
      </c>
      <c r="L55" s="27">
        <v>0.13071734991436151</v>
      </c>
      <c r="M55" s="27">
        <v>0.15705374696333102</v>
      </c>
      <c r="N55" s="27">
        <v>6.8462327808766058E-2</v>
      </c>
      <c r="O55" s="27">
        <v>2.7648028063915704E-2</v>
      </c>
      <c r="P55" s="27">
        <v>2.7889630699974053E-2</v>
      </c>
      <c r="Q55" s="27">
        <v>2.8219625885185628E-2</v>
      </c>
    </row>
    <row r="56" spans="1:17" x14ac:dyDescent="0.25">
      <c r="A56" s="26" t="s">
        <v>81</v>
      </c>
      <c r="B56" s="27">
        <v>27.746677327954966</v>
      </c>
      <c r="C56" s="27">
        <v>29.525934819954937</v>
      </c>
      <c r="D56" s="27">
        <v>27.07544558025424</v>
      </c>
      <c r="E56" s="27">
        <v>32.242681434061346</v>
      </c>
      <c r="F56" s="27">
        <v>30.589298231605376</v>
      </c>
      <c r="G56" s="27">
        <v>35.526802908443543</v>
      </c>
      <c r="H56" s="27">
        <v>29.567134616415935</v>
      </c>
      <c r="I56" s="27">
        <v>29.853114646019197</v>
      </c>
      <c r="J56" s="27">
        <v>35.648642009860481</v>
      </c>
      <c r="K56" s="27">
        <v>28.199465614792185</v>
      </c>
      <c r="L56" s="27">
        <v>31.165997208656741</v>
      </c>
      <c r="M56" s="27">
        <v>31.15876292951851</v>
      </c>
      <c r="N56" s="27">
        <v>30.902142984474288</v>
      </c>
      <c r="O56" s="27">
        <v>30.688264475660073</v>
      </c>
      <c r="P56" s="27">
        <v>30.754171676797458</v>
      </c>
      <c r="Q56" s="27">
        <v>29.566264096826671</v>
      </c>
    </row>
    <row r="57" spans="1:17" x14ac:dyDescent="0.25">
      <c r="A57" s="28" t="s">
        <v>141</v>
      </c>
      <c r="B57" s="29">
        <v>302.34622708467344</v>
      </c>
      <c r="C57" s="29">
        <v>324.37826628075129</v>
      </c>
      <c r="D57" s="29">
        <v>331.70733303447821</v>
      </c>
      <c r="E57" s="29">
        <v>354.90067126595147</v>
      </c>
      <c r="F57" s="29">
        <v>356.62881237731887</v>
      </c>
      <c r="G57" s="29">
        <v>404.18618367343959</v>
      </c>
      <c r="H57" s="29">
        <v>366.88842432877493</v>
      </c>
      <c r="I57" s="29">
        <v>374.0169695997173</v>
      </c>
      <c r="J57" s="29">
        <v>401.2964389930371</v>
      </c>
      <c r="K57" s="29">
        <v>336.88450639036063</v>
      </c>
      <c r="L57" s="29">
        <v>358.60791807654073</v>
      </c>
      <c r="M57" s="29">
        <v>343.83028954785055</v>
      </c>
      <c r="N57" s="29">
        <v>357.77851728082237</v>
      </c>
      <c r="O57" s="29">
        <v>345.66340329429289</v>
      </c>
      <c r="P57" s="29">
        <v>349.50894591293735</v>
      </c>
      <c r="Q57" s="29">
        <v>333.08603711589922</v>
      </c>
    </row>
    <row r="58" spans="1:17" x14ac:dyDescent="0.25">
      <c r="A58" s="28" t="s">
        <v>142</v>
      </c>
      <c r="B58" s="29">
        <v>749.3127287298272</v>
      </c>
      <c r="C58" s="29">
        <v>806.7380238771533</v>
      </c>
      <c r="D58" s="29">
        <v>725.59366162778304</v>
      </c>
      <c r="E58" s="29">
        <v>881.34469019229846</v>
      </c>
      <c r="F58" s="29">
        <v>862.4926361017566</v>
      </c>
      <c r="G58" s="29">
        <v>959.28958692776746</v>
      </c>
      <c r="H58" s="29">
        <v>773.10473350211851</v>
      </c>
      <c r="I58" s="29">
        <v>797.66840207263397</v>
      </c>
      <c r="J58" s="29">
        <v>968.24095022295273</v>
      </c>
      <c r="K58" s="29">
        <v>738.03343187130258</v>
      </c>
      <c r="L58" s="29">
        <v>848.00972460851654</v>
      </c>
      <c r="M58" s="29">
        <v>887.59506205653588</v>
      </c>
      <c r="N58" s="29">
        <v>866.17382229680663</v>
      </c>
      <c r="O58" s="29">
        <v>885.97052257253256</v>
      </c>
      <c r="P58" s="29">
        <v>888.73845316706308</v>
      </c>
      <c r="Q58" s="29">
        <v>874.27165281894622</v>
      </c>
    </row>
    <row r="59" spans="1:17" x14ac:dyDescent="0.25">
      <c r="A59" s="32" t="s">
        <v>143</v>
      </c>
      <c r="B59" s="33">
        <v>619.28021451366897</v>
      </c>
      <c r="C59" s="33">
        <v>661.10774707238534</v>
      </c>
      <c r="D59" s="33">
        <v>584.66297535532874</v>
      </c>
      <c r="E59" s="33">
        <v>728.64355519411572</v>
      </c>
      <c r="F59" s="33">
        <v>698.37237005892598</v>
      </c>
      <c r="G59" s="33">
        <v>779.09068778474568</v>
      </c>
      <c r="H59" s="33">
        <v>620.25830310612423</v>
      </c>
      <c r="I59" s="33">
        <v>639.26385178581643</v>
      </c>
      <c r="J59" s="33">
        <v>788.8003268520896</v>
      </c>
      <c r="K59" s="33">
        <v>595.84122592199628</v>
      </c>
      <c r="L59" s="33">
        <v>688.08338254739442</v>
      </c>
      <c r="M59" s="33">
        <v>723.25288770754435</v>
      </c>
      <c r="N59" s="33">
        <v>695.67927708879893</v>
      </c>
      <c r="O59" s="33">
        <v>697.7174676532768</v>
      </c>
      <c r="P59" s="33">
        <v>691.27960409553395</v>
      </c>
      <c r="Q59" s="33">
        <v>661.07138761801593</v>
      </c>
    </row>
    <row r="60" spans="1:17" x14ac:dyDescent="0.25">
      <c r="A60" s="34" t="s">
        <v>83</v>
      </c>
      <c r="B60" s="76">
        <v>3.681944108123977</v>
      </c>
      <c r="C60" s="76">
        <v>6.2496937264183954</v>
      </c>
      <c r="D60" s="76">
        <v>9.2871787787781468</v>
      </c>
      <c r="E60" s="76">
        <v>5.0441593051922222</v>
      </c>
      <c r="F60" s="76">
        <v>3.1877561354268149</v>
      </c>
      <c r="G60" s="76">
        <v>4.1348462450911168</v>
      </c>
      <c r="H60" s="76">
        <v>1.09321306912908</v>
      </c>
      <c r="I60" s="76">
        <v>6.0971293027664935</v>
      </c>
      <c r="J60" s="76">
        <v>6.7814214792976104</v>
      </c>
      <c r="K60" s="76">
        <v>3.1042560591723269</v>
      </c>
      <c r="L60" s="76">
        <v>1.5792354893770491</v>
      </c>
      <c r="M60" s="76">
        <v>4.3931631347026139</v>
      </c>
      <c r="N60" s="76">
        <v>20.008935661471408</v>
      </c>
      <c r="O60" s="76">
        <v>19.346270798391942</v>
      </c>
      <c r="P60" s="76">
        <v>20.446413180202686</v>
      </c>
      <c r="Q60" s="76">
        <v>10.788216828493553</v>
      </c>
    </row>
    <row r="61" spans="1:17" x14ac:dyDescent="0.25">
      <c r="A61" s="34" t="s">
        <v>90</v>
      </c>
      <c r="B61" s="62">
        <v>106.76623943734091</v>
      </c>
      <c r="C61" s="62">
        <v>106.99777999128273</v>
      </c>
      <c r="D61" s="62">
        <v>125.10594454415848</v>
      </c>
      <c r="E61" s="62">
        <v>114.62425258260764</v>
      </c>
      <c r="F61" s="62">
        <v>121.05769681393528</v>
      </c>
      <c r="G61" s="62">
        <v>109.12588812461156</v>
      </c>
      <c r="H61" s="62">
        <v>114.2098355743146</v>
      </c>
      <c r="I61" s="62">
        <v>99.096644616498423</v>
      </c>
      <c r="J61" s="62">
        <v>84.015135491121171</v>
      </c>
      <c r="K61" s="62">
        <v>76.984016319977428</v>
      </c>
      <c r="L61" s="62">
        <v>84.841140152964556</v>
      </c>
      <c r="M61" s="62">
        <v>78.989544523547806</v>
      </c>
      <c r="N61" s="62">
        <v>72.548532254640818</v>
      </c>
      <c r="O61" s="62">
        <v>61.527050757766922</v>
      </c>
      <c r="P61" s="62">
        <v>54.885632055515472</v>
      </c>
      <c r="Q61" s="62">
        <v>77.92198495612989</v>
      </c>
    </row>
    <row r="62" spans="1:17" x14ac:dyDescent="0.25">
      <c r="A62" s="34" t="s">
        <v>78</v>
      </c>
      <c r="B62" s="62">
        <v>169.37942515191361</v>
      </c>
      <c r="C62" s="62">
        <v>221.30442647324602</v>
      </c>
      <c r="D62" s="62">
        <v>205.8963138079838</v>
      </c>
      <c r="E62" s="62">
        <v>190.38699594793709</v>
      </c>
      <c r="F62" s="62">
        <v>190.07832525974939</v>
      </c>
      <c r="G62" s="62">
        <v>240.46068934129715</v>
      </c>
      <c r="H62" s="62">
        <v>189.42953317110351</v>
      </c>
      <c r="I62" s="62">
        <v>251.11435608890156</v>
      </c>
      <c r="J62" s="62">
        <v>298.93797403642429</v>
      </c>
      <c r="K62" s="62">
        <v>277.57355772093786</v>
      </c>
      <c r="L62" s="62">
        <v>295.79702533982118</v>
      </c>
      <c r="M62" s="62">
        <v>257.3698013663041</v>
      </c>
      <c r="N62" s="62">
        <v>216.4202241589204</v>
      </c>
      <c r="O62" s="62">
        <v>223.64180789632505</v>
      </c>
      <c r="P62" s="62">
        <v>206.27331588262325</v>
      </c>
      <c r="Q62" s="62">
        <v>224.97735527452028</v>
      </c>
    </row>
    <row r="63" spans="1:17" x14ac:dyDescent="0.25">
      <c r="A63" s="34" t="s">
        <v>84</v>
      </c>
      <c r="B63" s="62">
        <v>16.323416993197011</v>
      </c>
      <c r="C63" s="62">
        <v>15.152376383334175</v>
      </c>
      <c r="D63" s="62">
        <v>5.9741279444960007</v>
      </c>
      <c r="E63" s="62">
        <v>11.954705207422936</v>
      </c>
      <c r="F63" s="62">
        <v>5.5179265141959455</v>
      </c>
      <c r="G63" s="62">
        <v>11.594860501086728</v>
      </c>
      <c r="H63" s="62">
        <v>15.548587835282721</v>
      </c>
      <c r="I63" s="62">
        <v>12.307332899884091</v>
      </c>
      <c r="J63" s="62">
        <v>14.705450323082495</v>
      </c>
      <c r="K63" s="62">
        <v>14.335648972726165</v>
      </c>
      <c r="L63" s="62">
        <v>26.249796788240346</v>
      </c>
      <c r="M63" s="62">
        <v>16.27418581825286</v>
      </c>
      <c r="N63" s="62">
        <v>2.9475308098499449</v>
      </c>
      <c r="O63" s="62">
        <v>2.0711713362481032</v>
      </c>
      <c r="P63" s="62">
        <v>3.419686322813674</v>
      </c>
      <c r="Q63" s="62">
        <v>3.8294697807337008</v>
      </c>
    </row>
    <row r="64" spans="1:17" x14ac:dyDescent="0.25">
      <c r="A64" s="34" t="s">
        <v>79</v>
      </c>
      <c r="B64" s="62">
        <v>323.1291888230935</v>
      </c>
      <c r="C64" s="62">
        <v>311.40347049810407</v>
      </c>
      <c r="D64" s="62">
        <v>238.39941027991227</v>
      </c>
      <c r="E64" s="62">
        <v>406.63344215095555</v>
      </c>
      <c r="F64" s="62">
        <v>378.53066533561866</v>
      </c>
      <c r="G64" s="62">
        <v>413.77440357265914</v>
      </c>
      <c r="H64" s="62">
        <v>299.9771334562945</v>
      </c>
      <c r="I64" s="62">
        <v>270.64838887776602</v>
      </c>
      <c r="J64" s="62">
        <v>384.36034552216404</v>
      </c>
      <c r="K64" s="62">
        <v>223.84374684918274</v>
      </c>
      <c r="L64" s="62">
        <v>279.61618477699147</v>
      </c>
      <c r="M64" s="62">
        <v>366.2261928647369</v>
      </c>
      <c r="N64" s="62">
        <v>383.75405420391661</v>
      </c>
      <c r="O64" s="62">
        <v>391.13116686454464</v>
      </c>
      <c r="P64" s="62">
        <v>406.2545566543788</v>
      </c>
      <c r="Q64" s="62">
        <v>343.55436077813852</v>
      </c>
    </row>
    <row r="65" spans="1:17" x14ac:dyDescent="0.25">
      <c r="A65" s="32" t="s">
        <v>144</v>
      </c>
      <c r="B65" s="33">
        <v>130.03251421615829</v>
      </c>
      <c r="C65" s="33">
        <v>145.63027680476793</v>
      </c>
      <c r="D65" s="33">
        <v>140.9306862724543</v>
      </c>
      <c r="E65" s="33">
        <v>152.70113499818305</v>
      </c>
      <c r="F65" s="33">
        <v>164.12026604283037</v>
      </c>
      <c r="G65" s="33">
        <v>180.19889914302206</v>
      </c>
      <c r="H65" s="33">
        <v>152.84643039599419</v>
      </c>
      <c r="I65" s="33">
        <v>158.40455028681725</v>
      </c>
      <c r="J65" s="33">
        <v>179.44062337086356</v>
      </c>
      <c r="K65" s="33">
        <v>142.19220594930584</v>
      </c>
      <c r="L65" s="33">
        <v>159.92634206112209</v>
      </c>
      <c r="M65" s="33">
        <v>164.34217434899136</v>
      </c>
      <c r="N65" s="33">
        <v>170.49454520800722</v>
      </c>
      <c r="O65" s="33">
        <v>188.2530549192559</v>
      </c>
      <c r="P65" s="33">
        <v>197.45884907152913</v>
      </c>
      <c r="Q65" s="33">
        <v>201.63721601961623</v>
      </c>
    </row>
    <row r="66" spans="1:17" x14ac:dyDescent="0.25">
      <c r="A66" s="80" t="s">
        <v>83</v>
      </c>
      <c r="B66" s="36">
        <v>19.060149046458612</v>
      </c>
      <c r="C66" s="36">
        <v>18.443250568690054</v>
      </c>
      <c r="D66" s="36">
        <v>13.873985487492988</v>
      </c>
      <c r="E66" s="36">
        <v>21.545739729224117</v>
      </c>
      <c r="F66" s="36">
        <v>19.608734133196492</v>
      </c>
      <c r="G66" s="36">
        <v>36.688270538684876</v>
      </c>
      <c r="H66" s="36">
        <v>25.617076515942244</v>
      </c>
      <c r="I66" s="36">
        <v>30.159416938372406</v>
      </c>
      <c r="J66" s="36">
        <v>41.608246985534571</v>
      </c>
      <c r="K66" s="36">
        <v>32.313243628544051</v>
      </c>
      <c r="L66" s="36">
        <v>38.775347977043083</v>
      </c>
      <c r="M66" s="36">
        <v>50.472127675601705</v>
      </c>
      <c r="N66" s="36">
        <v>50.701172927904935</v>
      </c>
      <c r="O66" s="36">
        <v>64.156289194485751</v>
      </c>
      <c r="P66" s="36">
        <v>72.403980770051845</v>
      </c>
      <c r="Q66" s="36">
        <v>61.642602899683197</v>
      </c>
    </row>
    <row r="67" spans="1:17" x14ac:dyDescent="0.25">
      <c r="A67" s="80" t="s">
        <v>95</v>
      </c>
      <c r="B67" s="36">
        <v>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</row>
    <row r="68" spans="1:17" x14ac:dyDescent="0.25">
      <c r="A68" s="80" t="s">
        <v>90</v>
      </c>
      <c r="B68" s="36">
        <v>0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7.4804695860516351E-16</v>
      </c>
      <c r="N68" s="36">
        <v>0</v>
      </c>
      <c r="O68" s="36">
        <v>0</v>
      </c>
      <c r="P68" s="36">
        <v>4.0842187746318009E-15</v>
      </c>
      <c r="Q68" s="36">
        <v>0</v>
      </c>
    </row>
    <row r="69" spans="1:17" x14ac:dyDescent="0.25">
      <c r="A69" s="80" t="s">
        <v>78</v>
      </c>
      <c r="B69" s="36">
        <v>9.3211327717499346E-18</v>
      </c>
      <c r="C69" s="36">
        <v>1.5243374092933851E-16</v>
      </c>
      <c r="D69" s="36">
        <v>4.3591009261602183E-3</v>
      </c>
      <c r="E69" s="36">
        <v>7.9543526815445218E-3</v>
      </c>
      <c r="F69" s="36">
        <v>2.8196604681442255E-3</v>
      </c>
      <c r="G69" s="36">
        <v>2.2073821595649381E-16</v>
      </c>
      <c r="H69" s="36">
        <v>4.7874250390993091E-16</v>
      </c>
      <c r="I69" s="36">
        <v>7.5147951203613066E-18</v>
      </c>
      <c r="J69" s="36">
        <v>0</v>
      </c>
      <c r="K69" s="36">
        <v>3.6459696904185319E-16</v>
      </c>
      <c r="L69" s="36">
        <v>4.8467981893841932E-17</v>
      </c>
      <c r="M69" s="36">
        <v>0.12870105888201461</v>
      </c>
      <c r="N69" s="36">
        <v>1.9902565183051307E-2</v>
      </c>
      <c r="O69" s="36">
        <v>1.0451851447500906</v>
      </c>
      <c r="P69" s="36">
        <v>1.5125517233480972</v>
      </c>
      <c r="Q69" s="36">
        <v>2.4000143305413264</v>
      </c>
    </row>
    <row r="70" spans="1:17" x14ac:dyDescent="0.25">
      <c r="A70" s="80" t="s">
        <v>84</v>
      </c>
      <c r="B70" s="36">
        <v>78.519920442828692</v>
      </c>
      <c r="C70" s="36">
        <v>87.735084864332038</v>
      </c>
      <c r="D70" s="36">
        <v>91.799567731155449</v>
      </c>
      <c r="E70" s="36">
        <v>97.777318717414602</v>
      </c>
      <c r="F70" s="36">
        <v>83.910853214324646</v>
      </c>
      <c r="G70" s="36">
        <v>75.487827883090461</v>
      </c>
      <c r="H70" s="36">
        <v>73.252320732748814</v>
      </c>
      <c r="I70" s="36">
        <v>60.277213038199505</v>
      </c>
      <c r="J70" s="36">
        <v>66.865874295571487</v>
      </c>
      <c r="K70" s="36">
        <v>62.314657678668418</v>
      </c>
      <c r="L70" s="36">
        <v>60.392864489693906</v>
      </c>
      <c r="M70" s="36">
        <v>45.068112972830143</v>
      </c>
      <c r="N70" s="36">
        <v>44.637535998094904</v>
      </c>
      <c r="O70" s="36">
        <v>33.685103977495473</v>
      </c>
      <c r="P70" s="36">
        <v>19.022616754047529</v>
      </c>
      <c r="Q70" s="36">
        <v>16.167968562232232</v>
      </c>
    </row>
    <row r="71" spans="1:17" x14ac:dyDescent="0.25">
      <c r="A71" s="80" t="s">
        <v>96</v>
      </c>
      <c r="B71" s="36">
        <v>0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</row>
    <row r="72" spans="1:17" x14ac:dyDescent="0.25">
      <c r="A72" s="80" t="s">
        <v>79</v>
      </c>
      <c r="B72" s="36">
        <v>3.7058302687567196E-16</v>
      </c>
      <c r="C72" s="36">
        <v>7.7376100037102068E-15</v>
      </c>
      <c r="D72" s="36">
        <v>0.26533256459173793</v>
      </c>
      <c r="E72" s="36">
        <v>0.38570860674390689</v>
      </c>
      <c r="F72" s="36">
        <v>0.13419840161231011</v>
      </c>
      <c r="G72" s="36">
        <v>9.5891673418896107E-16</v>
      </c>
      <c r="H72" s="36">
        <v>5.0426523971531702E-15</v>
      </c>
      <c r="I72" s="36">
        <v>8.5931279539542062E-16</v>
      </c>
      <c r="J72" s="36">
        <v>0</v>
      </c>
      <c r="K72" s="36">
        <v>3.582087965392083E-15</v>
      </c>
      <c r="L72" s="36">
        <v>1.0374743239901449E-15</v>
      </c>
      <c r="M72" s="36">
        <v>2.2974348051331779</v>
      </c>
      <c r="N72" s="36">
        <v>0.50143407570149645</v>
      </c>
      <c r="O72" s="36">
        <v>12.42988439427932</v>
      </c>
      <c r="P72" s="36">
        <v>21.796836950229778</v>
      </c>
      <c r="Q72" s="36">
        <v>24.283555785787769</v>
      </c>
    </row>
    <row r="73" spans="1:17" x14ac:dyDescent="0.25">
      <c r="A73" s="80" t="s">
        <v>85</v>
      </c>
      <c r="B73" s="36">
        <v>1.4726554439625421</v>
      </c>
      <c r="C73" s="36">
        <v>1.7680784219574548</v>
      </c>
      <c r="D73" s="36">
        <v>2.3344945275078497</v>
      </c>
      <c r="E73" s="36">
        <v>1.2959710384504717</v>
      </c>
      <c r="F73" s="36">
        <v>1.8406809723390689</v>
      </c>
      <c r="G73" s="36">
        <v>1.4443138755981462</v>
      </c>
      <c r="H73" s="36">
        <v>0.68941046347619694</v>
      </c>
      <c r="I73" s="36">
        <v>0.43078909549660882</v>
      </c>
      <c r="J73" s="36">
        <v>0</v>
      </c>
      <c r="K73" s="36">
        <v>1.7114901117679284</v>
      </c>
      <c r="L73" s="36">
        <v>1.5327784221612233</v>
      </c>
      <c r="M73" s="36">
        <v>1.4257546668998267</v>
      </c>
      <c r="N73" s="36">
        <v>1.3559438644882178</v>
      </c>
      <c r="O73" s="36">
        <v>0.67400675228736417</v>
      </c>
      <c r="P73" s="36">
        <v>1.8934307944177009</v>
      </c>
      <c r="Q73" s="36">
        <v>7.4211810118330082</v>
      </c>
    </row>
    <row r="74" spans="1:17" x14ac:dyDescent="0.25">
      <c r="A74" s="80" t="s">
        <v>97</v>
      </c>
      <c r="B74" s="36">
        <v>0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</row>
    <row r="75" spans="1:17" x14ac:dyDescent="0.25">
      <c r="A75" s="80" t="s">
        <v>98</v>
      </c>
      <c r="B75" s="36">
        <v>30.979789282908428</v>
      </c>
      <c r="C75" s="36">
        <v>37.68386294978832</v>
      </c>
      <c r="D75" s="36">
        <v>32.652946860780098</v>
      </c>
      <c r="E75" s="36">
        <v>31.688442553668416</v>
      </c>
      <c r="F75" s="36">
        <v>58.62297966088974</v>
      </c>
      <c r="G75" s="36">
        <v>66.578486845648541</v>
      </c>
      <c r="H75" s="36">
        <v>53.287622683826953</v>
      </c>
      <c r="I75" s="36">
        <v>67.53713121474874</v>
      </c>
      <c r="J75" s="36">
        <v>70.966502089757569</v>
      </c>
      <c r="K75" s="36">
        <v>45.852814530325404</v>
      </c>
      <c r="L75" s="36">
        <v>59.22535117222391</v>
      </c>
      <c r="M75" s="36">
        <v>64.950043169644559</v>
      </c>
      <c r="N75" s="36">
        <v>73.27855577663469</v>
      </c>
      <c r="O75" s="36">
        <v>76.262585455957876</v>
      </c>
      <c r="P75" s="36">
        <v>80.82943207943417</v>
      </c>
      <c r="Q75" s="36">
        <v>89.721893429538767</v>
      </c>
    </row>
    <row r="76" spans="1:17" x14ac:dyDescent="0.25">
      <c r="A76" s="32" t="s">
        <v>145</v>
      </c>
      <c r="B76" s="33">
        <v>0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3">
        <v>11.563049181313948</v>
      </c>
    </row>
    <row r="77" spans="1:17" x14ac:dyDescent="0.25">
      <c r="A77" s="28" t="s">
        <v>146</v>
      </c>
      <c r="B77" s="29">
        <v>4402.442920353923</v>
      </c>
      <c r="C77" s="29">
        <v>4730.3961387697054</v>
      </c>
      <c r="D77" s="29">
        <v>4492.1997816972444</v>
      </c>
      <c r="E77" s="29">
        <v>5164.4352588931097</v>
      </c>
      <c r="F77" s="29">
        <v>5105.1297306492106</v>
      </c>
      <c r="G77" s="29">
        <v>5692.6005405286778</v>
      </c>
      <c r="H77" s="29">
        <v>4848.4333470351648</v>
      </c>
      <c r="I77" s="29">
        <v>5003.7783677252028</v>
      </c>
      <c r="J77" s="29">
        <v>5676.9121680767867</v>
      </c>
      <c r="K77" s="29">
        <v>4514.2747810544352</v>
      </c>
      <c r="L77" s="29">
        <v>4997.5308565021778</v>
      </c>
      <c r="M77" s="29">
        <v>5042.4549556813745</v>
      </c>
      <c r="N77" s="29">
        <v>5052.1135872670493</v>
      </c>
      <c r="O77" s="29">
        <v>5053.7563185479421</v>
      </c>
      <c r="P77" s="29">
        <v>5116.0127772601627</v>
      </c>
      <c r="Q77" s="29">
        <v>4988.6010638898351</v>
      </c>
    </row>
    <row r="78" spans="1:17" x14ac:dyDescent="0.25">
      <c r="A78" s="32" t="s">
        <v>147</v>
      </c>
      <c r="B78" s="33">
        <v>4092.5413370797664</v>
      </c>
      <c r="C78" s="33">
        <v>4395.4410423515901</v>
      </c>
      <c r="D78" s="33">
        <v>4150.1607368855493</v>
      </c>
      <c r="E78" s="33">
        <v>4802.2229812588066</v>
      </c>
      <c r="F78" s="33">
        <v>4736.2026407701724</v>
      </c>
      <c r="G78" s="33">
        <v>5274.5207312206421</v>
      </c>
      <c r="H78" s="33">
        <v>4465.0582728307563</v>
      </c>
      <c r="I78" s="33">
        <v>4610.3816264463958</v>
      </c>
      <c r="J78" s="33">
        <v>5257.722044647624</v>
      </c>
      <c r="K78" s="33">
        <v>4162.0788821168126</v>
      </c>
      <c r="L78" s="33">
        <v>4618.6758385947232</v>
      </c>
      <c r="M78" s="33">
        <v>4685.9384368200936</v>
      </c>
      <c r="N78" s="33">
        <v>4686.5310474654743</v>
      </c>
      <c r="O78" s="33">
        <v>4691.708346770899</v>
      </c>
      <c r="P78" s="33">
        <v>4749.8204995779979</v>
      </c>
      <c r="Q78" s="33">
        <v>4642.6513035183425</v>
      </c>
    </row>
    <row r="79" spans="1:17" x14ac:dyDescent="0.25">
      <c r="A79" s="34" t="s">
        <v>83</v>
      </c>
      <c r="B79" s="76">
        <v>171.44261513544285</v>
      </c>
      <c r="C79" s="76">
        <v>187.90258285424792</v>
      </c>
      <c r="D79" s="76">
        <v>225.47160634554075</v>
      </c>
      <c r="E79" s="76">
        <v>278.03126139353003</v>
      </c>
      <c r="F79" s="76">
        <v>354.73756221914903</v>
      </c>
      <c r="G79" s="76">
        <v>390.25231441355936</v>
      </c>
      <c r="H79" s="76">
        <v>219.58171083786635</v>
      </c>
      <c r="I79" s="76">
        <v>615.00999298694546</v>
      </c>
      <c r="J79" s="76">
        <v>961.25285528912582</v>
      </c>
      <c r="K79" s="76">
        <v>482.43197439028631</v>
      </c>
      <c r="L79" s="76">
        <v>715.85341730746973</v>
      </c>
      <c r="M79" s="76">
        <v>873.95473960185723</v>
      </c>
      <c r="N79" s="76">
        <v>860.41519318192718</v>
      </c>
      <c r="O79" s="76">
        <v>911.64433528322729</v>
      </c>
      <c r="P79" s="76">
        <v>1099.7056880540856</v>
      </c>
      <c r="Q79" s="76">
        <v>944.69116671284485</v>
      </c>
    </row>
    <row r="80" spans="1:17" x14ac:dyDescent="0.25">
      <c r="A80" s="34" t="s">
        <v>90</v>
      </c>
      <c r="B80" s="62">
        <v>2.4776918373181008E-15</v>
      </c>
      <c r="C80" s="62">
        <v>2.4976047737036212E-15</v>
      </c>
      <c r="D80" s="62">
        <v>1.0556009147473271E-15</v>
      </c>
      <c r="E80" s="62">
        <v>1.1469110013985858E-14</v>
      </c>
      <c r="F80" s="62">
        <v>1.3658907213224172E-14</v>
      </c>
      <c r="G80" s="62">
        <v>3.0111481535182394</v>
      </c>
      <c r="H80" s="62">
        <v>4.8803901177800926</v>
      </c>
      <c r="I80" s="62">
        <v>1.7796846382264962E-14</v>
      </c>
      <c r="J80" s="62">
        <v>0</v>
      </c>
      <c r="K80" s="62">
        <v>0</v>
      </c>
      <c r="L80" s="62">
        <v>0</v>
      </c>
      <c r="M80" s="62">
        <v>1.4731272784870896E-14</v>
      </c>
      <c r="N80" s="62">
        <v>2.6706016238487776E-15</v>
      </c>
      <c r="O80" s="62">
        <v>0</v>
      </c>
      <c r="P80" s="62">
        <v>1.4472152436689505E-14</v>
      </c>
      <c r="Q80" s="62">
        <v>0</v>
      </c>
    </row>
    <row r="81" spans="1:17" x14ac:dyDescent="0.25">
      <c r="A81" s="34" t="s">
        <v>78</v>
      </c>
      <c r="B81" s="62">
        <v>5.07041291955144E-15</v>
      </c>
      <c r="C81" s="62">
        <v>0</v>
      </c>
      <c r="D81" s="62">
        <v>8.2753131020072242E-16</v>
      </c>
      <c r="E81" s="62">
        <v>9.2681112225955752E-16</v>
      </c>
      <c r="F81" s="62">
        <v>3.3579366226499013E-14</v>
      </c>
      <c r="G81" s="62">
        <v>2.6075565242014155E-16</v>
      </c>
      <c r="H81" s="62">
        <v>0.34532880653979653</v>
      </c>
      <c r="I81" s="62">
        <v>3.2148058584420252</v>
      </c>
      <c r="J81" s="62">
        <v>4.5654999744485938</v>
      </c>
      <c r="K81" s="62">
        <v>0.74620825585819106</v>
      </c>
      <c r="L81" s="62">
        <v>1.121822879869748</v>
      </c>
      <c r="M81" s="62">
        <v>5.7186876576141863</v>
      </c>
      <c r="N81" s="62">
        <v>1.5533313418507708</v>
      </c>
      <c r="O81" s="62">
        <v>9.1384048157386544E-2</v>
      </c>
      <c r="P81" s="62">
        <v>9.1384048157384906E-2</v>
      </c>
      <c r="Q81" s="62">
        <v>0</v>
      </c>
    </row>
    <row r="82" spans="1:17" x14ac:dyDescent="0.25">
      <c r="A82" s="34" t="s">
        <v>84</v>
      </c>
      <c r="B82" s="62">
        <v>354.7553162240086</v>
      </c>
      <c r="C82" s="62">
        <v>219.44541360130899</v>
      </c>
      <c r="D82" s="62">
        <v>302.83482177846111</v>
      </c>
      <c r="E82" s="62">
        <v>416.23193500792587</v>
      </c>
      <c r="F82" s="62">
        <v>519.45308354878057</v>
      </c>
      <c r="G82" s="62">
        <v>393.33095004531646</v>
      </c>
      <c r="H82" s="62">
        <v>330.90885268777123</v>
      </c>
      <c r="I82" s="62">
        <v>449.7768059183129</v>
      </c>
      <c r="J82" s="62">
        <v>515.14456503452561</v>
      </c>
      <c r="K82" s="62">
        <v>398.49831824099641</v>
      </c>
      <c r="L82" s="62">
        <v>288.90084982887731</v>
      </c>
      <c r="M82" s="62">
        <v>278.42356088557739</v>
      </c>
      <c r="N82" s="62">
        <v>177.16848536226459</v>
      </c>
      <c r="O82" s="62">
        <v>138.79316471658808</v>
      </c>
      <c r="P82" s="62">
        <v>110.00321565832364</v>
      </c>
      <c r="Q82" s="62">
        <v>153.98362402157125</v>
      </c>
    </row>
    <row r="83" spans="1:17" x14ac:dyDescent="0.25">
      <c r="A83" s="34" t="s">
        <v>96</v>
      </c>
      <c r="B83" s="62">
        <v>4.5358507567642379</v>
      </c>
      <c r="C83" s="62">
        <v>16.417798019052295</v>
      </c>
      <c r="D83" s="62">
        <v>17.716013487360886</v>
      </c>
      <c r="E83" s="62">
        <v>31.45360109298052</v>
      </c>
      <c r="F83" s="62">
        <v>34.418945830862967</v>
      </c>
      <c r="G83" s="62">
        <v>139.86215730927816</v>
      </c>
      <c r="H83" s="62">
        <v>25.452981685232029</v>
      </c>
      <c r="I83" s="62">
        <v>35.082627489764292</v>
      </c>
      <c r="J83" s="62">
        <v>76.256783889507773</v>
      </c>
      <c r="K83" s="62">
        <v>350.29941743180927</v>
      </c>
      <c r="L83" s="62">
        <v>527.49033467116521</v>
      </c>
      <c r="M83" s="62">
        <v>621.55118561449012</v>
      </c>
      <c r="N83" s="62">
        <v>583.17885966364497</v>
      </c>
      <c r="O83" s="62">
        <v>380.33641078503865</v>
      </c>
      <c r="P83" s="62">
        <v>459.81769716508717</v>
      </c>
      <c r="Q83" s="62">
        <v>618.71371832571185</v>
      </c>
    </row>
    <row r="84" spans="1:17" x14ac:dyDescent="0.25">
      <c r="A84" s="34" t="s">
        <v>79</v>
      </c>
      <c r="B84" s="62">
        <v>3561.6847197216225</v>
      </c>
      <c r="C84" s="62">
        <v>3966.0635104633493</v>
      </c>
      <c r="D84" s="62">
        <v>3599.4305373364937</v>
      </c>
      <c r="E84" s="62">
        <v>4036.5026941470296</v>
      </c>
      <c r="F84" s="62">
        <v>3721.7021430467903</v>
      </c>
      <c r="G84" s="62">
        <v>4121.8261234320116</v>
      </c>
      <c r="H84" s="62">
        <v>3693.9676607805586</v>
      </c>
      <c r="I84" s="62">
        <v>3465.2655597526959</v>
      </c>
      <c r="J84" s="62">
        <v>3490.094104928974</v>
      </c>
      <c r="K84" s="62">
        <v>2724.302245871354</v>
      </c>
      <c r="L84" s="62">
        <v>2821.2357997821236</v>
      </c>
      <c r="M84" s="62">
        <v>2518.8904900517809</v>
      </c>
      <c r="N84" s="62">
        <v>2688.0446894745933</v>
      </c>
      <c r="O84" s="62">
        <v>2822.9369431412729</v>
      </c>
      <c r="P84" s="62">
        <v>2733.6214295705945</v>
      </c>
      <c r="Q84" s="62">
        <v>2403.9607688528458</v>
      </c>
    </row>
    <row r="85" spans="1:17" x14ac:dyDescent="0.25">
      <c r="A85" s="34" t="s">
        <v>97</v>
      </c>
      <c r="B85" s="62">
        <v>0.12283524192829857</v>
      </c>
      <c r="C85" s="62">
        <v>5.6117374136318858</v>
      </c>
      <c r="D85" s="62">
        <v>4.7077579376923619</v>
      </c>
      <c r="E85" s="62">
        <v>40.003489617340186</v>
      </c>
      <c r="F85" s="62">
        <v>105.89090612458909</v>
      </c>
      <c r="G85" s="62">
        <v>226.23803786695854</v>
      </c>
      <c r="H85" s="62">
        <v>189.92134791500919</v>
      </c>
      <c r="I85" s="62">
        <v>42.031834440235976</v>
      </c>
      <c r="J85" s="62">
        <v>210.4082355310419</v>
      </c>
      <c r="K85" s="62">
        <v>205.80071792650841</v>
      </c>
      <c r="L85" s="62">
        <v>264.07361412521823</v>
      </c>
      <c r="M85" s="62">
        <v>387.39977300877422</v>
      </c>
      <c r="N85" s="62">
        <v>376.17048844119506</v>
      </c>
      <c r="O85" s="62">
        <v>437.90610879661637</v>
      </c>
      <c r="P85" s="62">
        <v>346.5810850817478</v>
      </c>
      <c r="Q85" s="62">
        <v>521.3020256053677</v>
      </c>
    </row>
    <row r="86" spans="1:17" x14ac:dyDescent="0.25">
      <c r="A86" s="32" t="s">
        <v>148</v>
      </c>
      <c r="B86" s="33">
        <v>309.90158327415458</v>
      </c>
      <c r="C86" s="33">
        <v>334.9550964181156</v>
      </c>
      <c r="D86" s="33">
        <v>342.03904481169468</v>
      </c>
      <c r="E86" s="33">
        <v>362.21227763430204</v>
      </c>
      <c r="F86" s="33">
        <v>368.92708987903808</v>
      </c>
      <c r="G86" s="33">
        <v>418.07980930803427</v>
      </c>
      <c r="H86" s="33">
        <v>383.37507420440852</v>
      </c>
      <c r="I86" s="33">
        <v>393.39674127880653</v>
      </c>
      <c r="J86" s="33">
        <v>419.19012342916341</v>
      </c>
      <c r="K86" s="33">
        <v>352.19589893762083</v>
      </c>
      <c r="L86" s="33">
        <v>378.85501790745383</v>
      </c>
      <c r="M86" s="33">
        <v>356.51651886128121</v>
      </c>
      <c r="N86" s="33">
        <v>365.58253980157463</v>
      </c>
      <c r="O86" s="33">
        <v>362.04797177704273</v>
      </c>
      <c r="P86" s="33">
        <v>366.19227768216638</v>
      </c>
      <c r="Q86" s="33">
        <v>345.94976037149394</v>
      </c>
    </row>
    <row r="87" spans="1:17" x14ac:dyDescent="0.25">
      <c r="A87" s="28" t="s">
        <v>149</v>
      </c>
      <c r="B87" s="29">
        <v>659.88600789003499</v>
      </c>
      <c r="C87" s="29">
        <v>711.44183804677743</v>
      </c>
      <c r="D87" s="29">
        <v>681.99912209151137</v>
      </c>
      <c r="E87" s="29">
        <v>778.59933770537691</v>
      </c>
      <c r="F87" s="29">
        <v>769.45037186186744</v>
      </c>
      <c r="G87" s="29">
        <v>861.92776149656765</v>
      </c>
      <c r="H87" s="29">
        <v>730.48869813687566</v>
      </c>
      <c r="I87" s="29">
        <v>747.42328577271769</v>
      </c>
      <c r="J87" s="29">
        <v>860.22841100054075</v>
      </c>
      <c r="K87" s="29">
        <v>682.98245229777285</v>
      </c>
      <c r="L87" s="29">
        <v>757.91637724331576</v>
      </c>
      <c r="M87" s="29">
        <v>763.19157032511634</v>
      </c>
      <c r="N87" s="29">
        <v>765.43629171874932</v>
      </c>
      <c r="O87" s="29">
        <v>768.39972563164906</v>
      </c>
      <c r="P87" s="29">
        <v>769.42450769926063</v>
      </c>
      <c r="Q87" s="29">
        <v>739.24353576076817</v>
      </c>
    </row>
    <row r="88" spans="1:17" x14ac:dyDescent="0.25">
      <c r="A88" s="32" t="s">
        <v>150</v>
      </c>
      <c r="B88" s="33">
        <v>355.59572875599156</v>
      </c>
      <c r="C88" s="33">
        <v>384.97785619611597</v>
      </c>
      <c r="D88" s="33">
        <v>348.15894841670314</v>
      </c>
      <c r="E88" s="33">
        <v>421.41669525708272</v>
      </c>
      <c r="F88" s="33">
        <v>410.52847655028626</v>
      </c>
      <c r="G88" s="33">
        <v>455.14270636945105</v>
      </c>
      <c r="H88" s="33">
        <v>361.2412227291976</v>
      </c>
      <c r="I88" s="33">
        <v>371.00142935413555</v>
      </c>
      <c r="J88" s="33">
        <v>456.3516812853353</v>
      </c>
      <c r="K88" s="33">
        <v>343.93181662786401</v>
      </c>
      <c r="L88" s="33">
        <v>397.0026508066739</v>
      </c>
      <c r="M88" s="33">
        <v>417.15049089747754</v>
      </c>
      <c r="N88" s="33">
        <v>405.3572990311493</v>
      </c>
      <c r="O88" s="33">
        <v>420.51374574347574</v>
      </c>
      <c r="P88" s="33">
        <v>417.66825878827791</v>
      </c>
      <c r="Q88" s="33">
        <v>404.01579309320579</v>
      </c>
    </row>
    <row r="89" spans="1:17" x14ac:dyDescent="0.25">
      <c r="A89" s="34" t="s">
        <v>83</v>
      </c>
      <c r="B89" s="76">
        <v>1.9389118540026475</v>
      </c>
      <c r="C89" s="76">
        <v>1.9976842342231136</v>
      </c>
      <c r="D89" s="76">
        <v>2.5473160205511531</v>
      </c>
      <c r="E89" s="76">
        <v>2.7247985735245668</v>
      </c>
      <c r="F89" s="76">
        <v>1.3439561554965409</v>
      </c>
      <c r="G89" s="76">
        <v>0.98450978831452263</v>
      </c>
      <c r="H89" s="76">
        <v>0.47109117210646206</v>
      </c>
      <c r="I89" s="76">
        <v>1.4105150727559195</v>
      </c>
      <c r="J89" s="76">
        <v>3.5934824395576674</v>
      </c>
      <c r="K89" s="76">
        <v>1.4475379723319453</v>
      </c>
      <c r="L89" s="76">
        <v>0.81974905912088047</v>
      </c>
      <c r="M89" s="76">
        <v>1.7075688841797616</v>
      </c>
      <c r="N89" s="76">
        <v>2.5050889990014675</v>
      </c>
      <c r="O89" s="76">
        <v>2.1812924037376358</v>
      </c>
      <c r="P89" s="76">
        <v>1.1966501537964467</v>
      </c>
      <c r="Q89" s="76">
        <v>0</v>
      </c>
    </row>
    <row r="90" spans="1:17" x14ac:dyDescent="0.25">
      <c r="A90" s="34" t="s">
        <v>90</v>
      </c>
      <c r="B90" s="62">
        <v>55.54007711056893</v>
      </c>
      <c r="C90" s="62">
        <v>47.216262047508224</v>
      </c>
      <c r="D90" s="62">
        <v>66.468484532350303</v>
      </c>
      <c r="E90" s="62">
        <v>49.137074158143811</v>
      </c>
      <c r="F90" s="62">
        <v>23.806101210487391</v>
      </c>
      <c r="G90" s="62">
        <v>21.400676148279562</v>
      </c>
      <c r="H90" s="62">
        <v>10.674244743082269</v>
      </c>
      <c r="I90" s="62">
        <v>19.848134882505235</v>
      </c>
      <c r="J90" s="62">
        <v>19.558623886779571</v>
      </c>
      <c r="K90" s="62">
        <v>16.658984411637608</v>
      </c>
      <c r="L90" s="62">
        <v>13.043299520460579</v>
      </c>
      <c r="M90" s="62">
        <v>3.9715547458640623</v>
      </c>
      <c r="N90" s="62">
        <v>1.0439907990267321</v>
      </c>
      <c r="O90" s="62">
        <v>2.0314072120055338</v>
      </c>
      <c r="P90" s="62">
        <v>2.0647551389343977</v>
      </c>
      <c r="Q90" s="62">
        <v>3.3173221958907537</v>
      </c>
    </row>
    <row r="91" spans="1:17" x14ac:dyDescent="0.25">
      <c r="A91" s="34" t="s">
        <v>78</v>
      </c>
      <c r="B91" s="62">
        <v>28.146538315911773</v>
      </c>
      <c r="C91" s="62">
        <v>37.479075340373875</v>
      </c>
      <c r="D91" s="62">
        <v>23.045659176231432</v>
      </c>
      <c r="E91" s="62">
        <v>21.316325526583164</v>
      </c>
      <c r="F91" s="62">
        <v>15.100145431257957</v>
      </c>
      <c r="G91" s="62">
        <v>32.080762161184794</v>
      </c>
      <c r="H91" s="62">
        <v>31.834196313382392</v>
      </c>
      <c r="I91" s="62">
        <v>25.618664619981892</v>
      </c>
      <c r="J91" s="62">
        <v>22.337440119519123</v>
      </c>
      <c r="K91" s="62">
        <v>33.517767465619173</v>
      </c>
      <c r="L91" s="62">
        <v>22.541057919188056</v>
      </c>
      <c r="M91" s="62">
        <v>12.751749407236435</v>
      </c>
      <c r="N91" s="62">
        <v>27.817643960172603</v>
      </c>
      <c r="O91" s="62">
        <v>16.517560153020931</v>
      </c>
      <c r="P91" s="62">
        <v>14.117521815022231</v>
      </c>
      <c r="Q91" s="62">
        <v>16.680987379822341</v>
      </c>
    </row>
    <row r="92" spans="1:17" x14ac:dyDescent="0.25">
      <c r="A92" s="34" t="s">
        <v>84</v>
      </c>
      <c r="B92" s="62">
        <v>7.9096785229135289</v>
      </c>
      <c r="C92" s="62">
        <v>7.7091171350881886</v>
      </c>
      <c r="D92" s="62">
        <v>5.1219827469090617</v>
      </c>
      <c r="E92" s="62">
        <v>0</v>
      </c>
      <c r="F92" s="62">
        <v>1.8209542391374185</v>
      </c>
      <c r="G92" s="62">
        <v>5.0181331024224072</v>
      </c>
      <c r="H92" s="62">
        <v>5.9203792057934823</v>
      </c>
      <c r="I92" s="62">
        <v>6.8770438684774327</v>
      </c>
      <c r="J92" s="62">
        <v>5.8737553916458921E-2</v>
      </c>
      <c r="K92" s="62">
        <v>7.6234145166759273</v>
      </c>
      <c r="L92" s="62">
        <v>0</v>
      </c>
      <c r="M92" s="62">
        <v>0.53131926815417385</v>
      </c>
      <c r="N92" s="62">
        <v>0.47234339604591957</v>
      </c>
      <c r="O92" s="62">
        <v>1.8907862909606903</v>
      </c>
      <c r="P92" s="62">
        <v>0.80770486138094111</v>
      </c>
      <c r="Q92" s="62">
        <v>1.4293017710575766</v>
      </c>
    </row>
    <row r="93" spans="1:17" x14ac:dyDescent="0.25">
      <c r="A93" s="34" t="s">
        <v>79</v>
      </c>
      <c r="B93" s="62">
        <v>262.06052295259462</v>
      </c>
      <c r="C93" s="62">
        <v>290.5757174389226</v>
      </c>
      <c r="D93" s="62">
        <v>250.97550594066109</v>
      </c>
      <c r="E93" s="62">
        <v>348.23849699883118</v>
      </c>
      <c r="F93" s="62">
        <v>368.45731951390684</v>
      </c>
      <c r="G93" s="62">
        <v>395.65862516924977</v>
      </c>
      <c r="H93" s="62">
        <v>312.34131129483296</v>
      </c>
      <c r="I93" s="62">
        <v>317.24707091041495</v>
      </c>
      <c r="J93" s="62">
        <v>410.80339728556237</v>
      </c>
      <c r="K93" s="62">
        <v>284.6841122615993</v>
      </c>
      <c r="L93" s="62">
        <v>360.59854430790438</v>
      </c>
      <c r="M93" s="62">
        <v>398.18829859204317</v>
      </c>
      <c r="N93" s="62">
        <v>373.51823187690258</v>
      </c>
      <c r="O93" s="62">
        <v>397.89269968375089</v>
      </c>
      <c r="P93" s="62">
        <v>399.48162681914397</v>
      </c>
      <c r="Q93" s="62">
        <v>382.58818174643511</v>
      </c>
    </row>
    <row r="94" spans="1:17" x14ac:dyDescent="0.25">
      <c r="A94" s="37" t="s">
        <v>151</v>
      </c>
      <c r="B94" s="38">
        <v>304.2902791340432</v>
      </c>
      <c r="C94" s="38">
        <v>326.46398185066153</v>
      </c>
      <c r="D94" s="38">
        <v>333.84017367480834</v>
      </c>
      <c r="E94" s="38">
        <v>357.1826424482943</v>
      </c>
      <c r="F94" s="38">
        <v>358.9218953115813</v>
      </c>
      <c r="G94" s="38">
        <v>406.78505512711661</v>
      </c>
      <c r="H94" s="38">
        <v>369.24747540767817</v>
      </c>
      <c r="I94" s="38">
        <v>376.42185641858197</v>
      </c>
      <c r="J94" s="38">
        <v>403.87672971520556</v>
      </c>
      <c r="K94" s="38">
        <v>339.05063566990907</v>
      </c>
      <c r="L94" s="38">
        <v>360.91372643664204</v>
      </c>
      <c r="M94" s="38">
        <v>346.04107942763875</v>
      </c>
      <c r="N94" s="38">
        <v>360.07899268760008</v>
      </c>
      <c r="O94" s="38">
        <v>347.8859798881731</v>
      </c>
      <c r="P94" s="38">
        <v>351.75624891098278</v>
      </c>
      <c r="Q94" s="38">
        <v>335.22774266756227</v>
      </c>
    </row>
    <row r="95" spans="1:17" hidden="1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 ht="12.75" x14ac:dyDescent="0.25">
      <c r="A97" s="18" t="s">
        <v>152</v>
      </c>
      <c r="B97" s="19">
        <v>4716.7169276190834</v>
      </c>
      <c r="C97" s="19">
        <v>4735.1139673077823</v>
      </c>
      <c r="D97" s="19">
        <v>4630.5888387901277</v>
      </c>
      <c r="E97" s="19">
        <v>4621.1705598445415</v>
      </c>
      <c r="F97" s="19">
        <v>4661.2453913097588</v>
      </c>
      <c r="G97" s="19">
        <v>4644.016267766393</v>
      </c>
      <c r="H97" s="19">
        <v>4707.3033470159844</v>
      </c>
      <c r="I97" s="19">
        <v>4911.0453577817543</v>
      </c>
      <c r="J97" s="19">
        <v>4671.5762740549781</v>
      </c>
      <c r="K97" s="19">
        <v>4000.4000385658069</v>
      </c>
      <c r="L97" s="19">
        <v>4176.6430996391782</v>
      </c>
      <c r="M97" s="19">
        <v>4343.4028400409616</v>
      </c>
      <c r="N97" s="19">
        <v>4211.7874304611978</v>
      </c>
      <c r="O97" s="19">
        <v>3966.5509821785267</v>
      </c>
      <c r="P97" s="19">
        <v>3975.2500964478995</v>
      </c>
      <c r="Q97" s="19">
        <v>4106.5969885730092</v>
      </c>
    </row>
    <row r="98" spans="1:17" x14ac:dyDescent="0.25">
      <c r="A98" s="20" t="s">
        <v>73</v>
      </c>
      <c r="B98" s="21">
        <v>36.857138025270707</v>
      </c>
      <c r="C98" s="21">
        <v>37.396458003100939</v>
      </c>
      <c r="D98" s="21">
        <v>36.564277192164283</v>
      </c>
      <c r="E98" s="21">
        <v>36.554765548326323</v>
      </c>
      <c r="F98" s="21">
        <v>36.95440079858821</v>
      </c>
      <c r="G98" s="21">
        <v>36.874978323978262</v>
      </c>
      <c r="H98" s="21">
        <v>37.008533007901939</v>
      </c>
      <c r="I98" s="21">
        <v>38.567592207613174</v>
      </c>
      <c r="J98" s="21">
        <v>36.529876686471241</v>
      </c>
      <c r="K98" s="21">
        <v>31.068816656174949</v>
      </c>
      <c r="L98" s="21">
        <v>32.505627119182954</v>
      </c>
      <c r="M98" s="21">
        <v>33.880324332623417</v>
      </c>
      <c r="N98" s="21">
        <v>32.847680498142957</v>
      </c>
      <c r="O98" s="21">
        <v>30.973744718441068</v>
      </c>
      <c r="P98" s="21">
        <v>30.65576375076666</v>
      </c>
      <c r="Q98" s="21">
        <v>31.702244633835523</v>
      </c>
    </row>
    <row r="99" spans="1:17" x14ac:dyDescent="0.25">
      <c r="A99" s="22" t="s">
        <v>74</v>
      </c>
      <c r="B99" s="23">
        <v>9.9052011952063896</v>
      </c>
      <c r="C99" s="23">
        <v>10.049865573271999</v>
      </c>
      <c r="D99" s="23">
        <v>9.8245737507145492</v>
      </c>
      <c r="E99" s="23">
        <v>9.8197172182081793</v>
      </c>
      <c r="F99" s="23">
        <v>9.9283497508665448</v>
      </c>
      <c r="G99" s="23">
        <v>9.9068792841187534</v>
      </c>
      <c r="H99" s="23">
        <v>9.9425327377713355</v>
      </c>
      <c r="I99" s="23">
        <v>10.35925463694182</v>
      </c>
      <c r="J99" s="23">
        <v>9.8131502428836725</v>
      </c>
      <c r="K99" s="23">
        <v>8.3479450889490074</v>
      </c>
      <c r="L99" s="23">
        <v>8.7333752334291432</v>
      </c>
      <c r="M99" s="23">
        <v>9.1024676445607522</v>
      </c>
      <c r="N99" s="23">
        <v>8.8253320385698242</v>
      </c>
      <c r="O99" s="23">
        <v>8.3192512732905861</v>
      </c>
      <c r="P99" s="23">
        <v>8.2371376619972345</v>
      </c>
      <c r="Q99" s="23">
        <v>8.5166044574689455</v>
      </c>
    </row>
    <row r="100" spans="1:17" x14ac:dyDescent="0.25">
      <c r="A100" s="22" t="s">
        <v>75</v>
      </c>
      <c r="B100" s="23">
        <v>105.88006511462511</v>
      </c>
      <c r="C100" s="23">
        <v>107.43077514347529</v>
      </c>
      <c r="D100" s="23">
        <v>105.04850520332407</v>
      </c>
      <c r="E100" s="23">
        <v>105.03284321981732</v>
      </c>
      <c r="F100" s="23">
        <v>106.174634278128</v>
      </c>
      <c r="G100" s="23">
        <v>105.94711496960976</v>
      </c>
      <c r="H100" s="23">
        <v>106.33199027275225</v>
      </c>
      <c r="I100" s="23">
        <v>110.82222558213694</v>
      </c>
      <c r="J100" s="23">
        <v>104.9607270881703</v>
      </c>
      <c r="K100" s="23">
        <v>89.260327336025242</v>
      </c>
      <c r="L100" s="23">
        <v>93.391457317711399</v>
      </c>
      <c r="M100" s="23">
        <v>97.342354114736793</v>
      </c>
      <c r="N100" s="23">
        <v>94.373920133564539</v>
      </c>
      <c r="O100" s="23">
        <v>89.003150454250218</v>
      </c>
      <c r="P100" s="23">
        <v>88.072735998608294</v>
      </c>
      <c r="Q100" s="23">
        <v>91.087954087767656</v>
      </c>
    </row>
    <row r="101" spans="1:17" x14ac:dyDescent="0.25">
      <c r="A101" s="22" t="s">
        <v>76</v>
      </c>
      <c r="B101" s="23">
        <v>29.33920080470843</v>
      </c>
      <c r="C101" s="23">
        <v>29.767919072221233</v>
      </c>
      <c r="D101" s="23">
        <v>29.101933971874303</v>
      </c>
      <c r="E101" s="23">
        <v>29.089405641011101</v>
      </c>
      <c r="F101" s="23">
        <v>29.410180539586005</v>
      </c>
      <c r="G101" s="23">
        <v>29.346686737911782</v>
      </c>
      <c r="H101" s="23">
        <v>29.452485003898769</v>
      </c>
      <c r="I101" s="23">
        <v>30.688646263722887</v>
      </c>
      <c r="J101" s="23">
        <v>29.069855950379459</v>
      </c>
      <c r="K101" s="23">
        <v>24.727956189585608</v>
      </c>
      <c r="L101" s="23">
        <v>25.870170445493873</v>
      </c>
      <c r="M101" s="23">
        <v>26.963705850200242</v>
      </c>
      <c r="N101" s="23">
        <v>26.142521114163756</v>
      </c>
      <c r="O101" s="23">
        <v>24.645502523786909</v>
      </c>
      <c r="P101" s="23">
        <v>24.399584179108384</v>
      </c>
      <c r="Q101" s="23">
        <v>25.228793793443511</v>
      </c>
    </row>
    <row r="102" spans="1:17" x14ac:dyDescent="0.25">
      <c r="A102" s="24" t="s">
        <v>77</v>
      </c>
      <c r="B102" s="25">
        <v>52.512176504439111</v>
      </c>
      <c r="C102" s="25">
        <v>53.068716158497459</v>
      </c>
      <c r="D102" s="25">
        <v>51.895447743086081</v>
      </c>
      <c r="E102" s="25">
        <v>51.855708701475663</v>
      </c>
      <c r="F102" s="25">
        <v>52.428623648192868</v>
      </c>
      <c r="G102" s="25">
        <v>52.316142717694014</v>
      </c>
      <c r="H102" s="25">
        <v>52.513966941221213</v>
      </c>
      <c r="I102" s="25">
        <v>54.730258547125871</v>
      </c>
      <c r="J102" s="25">
        <v>51.842985880790124</v>
      </c>
      <c r="K102" s="25">
        <v>44.095067753850252</v>
      </c>
      <c r="L102" s="25">
        <v>46.130471411353696</v>
      </c>
      <c r="M102" s="25">
        <v>48.07984731618901</v>
      </c>
      <c r="N102" s="25">
        <v>46.717691008007037</v>
      </c>
      <c r="O102" s="25">
        <v>44.023808908600309</v>
      </c>
      <c r="P102" s="25">
        <v>43.587138415738835</v>
      </c>
      <c r="Q102" s="25">
        <v>44.972540523404696</v>
      </c>
    </row>
    <row r="103" spans="1:17" x14ac:dyDescent="0.25">
      <c r="A103" s="26" t="s">
        <v>78</v>
      </c>
      <c r="B103" s="27">
        <v>8.0174035527786014</v>
      </c>
      <c r="C103" s="27">
        <v>8.6845476917891808</v>
      </c>
      <c r="D103" s="27">
        <v>8.4456666466725867</v>
      </c>
      <c r="E103" s="27">
        <v>8.4726162223712418</v>
      </c>
      <c r="F103" s="27">
        <v>8.5705887197993711</v>
      </c>
      <c r="G103" s="27">
        <v>8.5480679034058991</v>
      </c>
      <c r="H103" s="27">
        <v>8.4876423288181115</v>
      </c>
      <c r="I103" s="27">
        <v>8.8121397977711897</v>
      </c>
      <c r="J103" s="27">
        <v>8.3468867252487389</v>
      </c>
      <c r="K103" s="27">
        <v>7.1085342589630507</v>
      </c>
      <c r="L103" s="27">
        <v>7.4408166354096217</v>
      </c>
      <c r="M103" s="27">
        <v>7.7569349596504731</v>
      </c>
      <c r="N103" s="27">
        <v>7.2574870693865465</v>
      </c>
      <c r="O103" s="27">
        <v>6.9399571889434801</v>
      </c>
      <c r="P103" s="27">
        <v>6.8796989554919321</v>
      </c>
      <c r="Q103" s="27">
        <v>7.3560525634837717</v>
      </c>
    </row>
    <row r="104" spans="1:17" x14ac:dyDescent="0.25">
      <c r="A104" s="26" t="s">
        <v>79</v>
      </c>
      <c r="B104" s="27">
        <v>14.573311074869979</v>
      </c>
      <c r="C104" s="27">
        <v>14.780174003314494</v>
      </c>
      <c r="D104" s="27">
        <v>14.41298447116235</v>
      </c>
      <c r="E104" s="27">
        <v>14.339591796335515</v>
      </c>
      <c r="F104" s="27">
        <v>14.531293519803816</v>
      </c>
      <c r="G104" s="27">
        <v>14.490540969580016</v>
      </c>
      <c r="H104" s="27">
        <v>14.648112080028699</v>
      </c>
      <c r="I104" s="27">
        <v>15.19544515668713</v>
      </c>
      <c r="J104" s="27">
        <v>14.427992027339055</v>
      </c>
      <c r="K104" s="27">
        <v>12.315818366147329</v>
      </c>
      <c r="L104" s="27">
        <v>12.865627288949783</v>
      </c>
      <c r="M104" s="27">
        <v>13.401887855136245</v>
      </c>
      <c r="N104" s="27">
        <v>13.019742810280599</v>
      </c>
      <c r="O104" s="27">
        <v>12.1336733424989</v>
      </c>
      <c r="P104" s="27">
        <v>12.0854331602199</v>
      </c>
      <c r="Q104" s="27">
        <v>12.458199614457282</v>
      </c>
    </row>
    <row r="105" spans="1:17" x14ac:dyDescent="0.25">
      <c r="A105" s="26" t="s">
        <v>80</v>
      </c>
      <c r="B105" s="27">
        <v>0</v>
      </c>
      <c r="C105" s="27">
        <v>0</v>
      </c>
      <c r="D105" s="27">
        <v>0</v>
      </c>
      <c r="E105" s="27">
        <v>6.238767236278954E-2</v>
      </c>
      <c r="F105" s="27">
        <v>4.2762702694136061E-2</v>
      </c>
      <c r="G105" s="27">
        <v>6.730339434256627E-2</v>
      </c>
      <c r="H105" s="27">
        <v>4.6023500907156345E-2</v>
      </c>
      <c r="I105" s="27">
        <v>5.9934630342861943E-2</v>
      </c>
      <c r="J105" s="27">
        <v>6.8178887458876222E-2</v>
      </c>
      <c r="K105" s="27">
        <v>0.10454438982752251</v>
      </c>
      <c r="L105" s="27">
        <v>0.10953203078519663</v>
      </c>
      <c r="M105" s="27">
        <v>0.1140651920144909</v>
      </c>
      <c r="N105" s="27">
        <v>4.5931679182964667E-2</v>
      </c>
      <c r="O105" s="27">
        <v>7.1067067690272195E-3</v>
      </c>
      <c r="P105" s="27">
        <v>6.8625847622670964E-3</v>
      </c>
      <c r="Q105" s="27">
        <v>6.8562769090962693E-3</v>
      </c>
    </row>
    <row r="106" spans="1:17" x14ac:dyDescent="0.25">
      <c r="A106" s="26" t="s">
        <v>81</v>
      </c>
      <c r="B106" s="27">
        <v>29.921461876790524</v>
      </c>
      <c r="C106" s="27">
        <v>29.603994463393793</v>
      </c>
      <c r="D106" s="27">
        <v>29.036796625251146</v>
      </c>
      <c r="E106" s="27">
        <v>28.981113010406112</v>
      </c>
      <c r="F106" s="27">
        <v>29.283978705895539</v>
      </c>
      <c r="G106" s="27">
        <v>29.210230450365522</v>
      </c>
      <c r="H106" s="27">
        <v>29.332189031467266</v>
      </c>
      <c r="I106" s="27">
        <v>30.662738962324667</v>
      </c>
      <c r="J106" s="27">
        <v>28.999928240743472</v>
      </c>
      <c r="K106" s="27">
        <v>24.566170738912344</v>
      </c>
      <c r="L106" s="27">
        <v>25.714495456209093</v>
      </c>
      <c r="M106" s="27">
        <v>26.8069593093878</v>
      </c>
      <c r="N106" s="27">
        <v>26.394529449156934</v>
      </c>
      <c r="O106" s="27">
        <v>24.943071670388907</v>
      </c>
      <c r="P106" s="27">
        <v>24.615143715264743</v>
      </c>
      <c r="Q106" s="27">
        <v>25.151432068554524</v>
      </c>
    </row>
    <row r="107" spans="1:17" x14ac:dyDescent="0.25">
      <c r="A107" s="28" t="s">
        <v>153</v>
      </c>
      <c r="B107" s="29">
        <v>3384.2000913545921</v>
      </c>
      <c r="C107" s="29">
        <v>3389.49028461442</v>
      </c>
      <c r="D107" s="29">
        <v>3284.9106993693877</v>
      </c>
      <c r="E107" s="29">
        <v>3349.6174361080803</v>
      </c>
      <c r="F107" s="29">
        <v>3343.6380038002289</v>
      </c>
      <c r="G107" s="29">
        <v>3369.3446215609119</v>
      </c>
      <c r="H107" s="29">
        <v>3355.693915752086</v>
      </c>
      <c r="I107" s="29">
        <v>3495.9334098035915</v>
      </c>
      <c r="J107" s="29">
        <v>3358.1792433730143</v>
      </c>
      <c r="K107" s="29">
        <v>2842.340971477402</v>
      </c>
      <c r="L107" s="29">
        <v>3004.9968355456567</v>
      </c>
      <c r="M107" s="29">
        <v>3081.1098858718415</v>
      </c>
      <c r="N107" s="29">
        <v>3004.4325702462388</v>
      </c>
      <c r="O107" s="29">
        <v>2848.3498711244838</v>
      </c>
      <c r="P107" s="29">
        <v>2834.8938078326137</v>
      </c>
      <c r="Q107" s="29">
        <v>2903.1591612309662</v>
      </c>
    </row>
    <row r="108" spans="1:17" x14ac:dyDescent="0.25">
      <c r="A108" s="32" t="s">
        <v>154</v>
      </c>
      <c r="B108" s="33">
        <v>2919.3621413015239</v>
      </c>
      <c r="C108" s="33">
        <v>2920.9924014015091</v>
      </c>
      <c r="D108" s="33">
        <v>2808.6085631840151</v>
      </c>
      <c r="E108" s="33">
        <v>2912.7262235781805</v>
      </c>
      <c r="F108" s="33">
        <v>2880.5921627428279</v>
      </c>
      <c r="G108" s="33">
        <v>2931.6457297765205</v>
      </c>
      <c r="H108" s="33">
        <v>2869.2914185865329</v>
      </c>
      <c r="I108" s="33">
        <v>2983.8458556075816</v>
      </c>
      <c r="J108" s="33">
        <v>2892.689220553566</v>
      </c>
      <c r="K108" s="33">
        <v>2422.3602743406136</v>
      </c>
      <c r="L108" s="33">
        <v>2580.6474511811871</v>
      </c>
      <c r="M108" s="33">
        <v>2626.6314719830621</v>
      </c>
      <c r="N108" s="33">
        <v>2579.1110170373327</v>
      </c>
      <c r="O108" s="33">
        <v>2452.55695338238</v>
      </c>
      <c r="P108" s="33">
        <v>2426.4562871738208</v>
      </c>
      <c r="Q108" s="33">
        <v>2465.7155915833423</v>
      </c>
    </row>
    <row r="109" spans="1:17" x14ac:dyDescent="0.25">
      <c r="A109" s="34" t="s">
        <v>83</v>
      </c>
      <c r="B109" s="76">
        <v>22.389297166131499</v>
      </c>
      <c r="C109" s="76">
        <v>24.562706461145812</v>
      </c>
      <c r="D109" s="76">
        <v>8.2697185414156635</v>
      </c>
      <c r="E109" s="76">
        <v>7.5326422014853058</v>
      </c>
      <c r="F109" s="76">
        <v>8.0070742270085802</v>
      </c>
      <c r="G109" s="76">
        <v>5.7641483419022013</v>
      </c>
      <c r="H109" s="76">
        <v>7.4178132840819577</v>
      </c>
      <c r="I109" s="76">
        <v>2.1808746495076954</v>
      </c>
      <c r="J109" s="76">
        <v>4.1625484429754298</v>
      </c>
      <c r="K109" s="76">
        <v>5.8261252466758195</v>
      </c>
      <c r="L109" s="76">
        <v>5.7910754826897115</v>
      </c>
      <c r="M109" s="76">
        <v>2.2785870445019993</v>
      </c>
      <c r="N109" s="76">
        <v>1.2654148888259522</v>
      </c>
      <c r="O109" s="76">
        <v>3.206599303341152</v>
      </c>
      <c r="P109" s="76">
        <v>2.4249808316355459</v>
      </c>
      <c r="Q109" s="76">
        <v>0</v>
      </c>
    </row>
    <row r="110" spans="1:17" x14ac:dyDescent="0.25">
      <c r="A110" s="34" t="s">
        <v>90</v>
      </c>
      <c r="B110" s="62">
        <v>108.18513404057349</v>
      </c>
      <c r="C110" s="62">
        <v>111.23050637122789</v>
      </c>
      <c r="D110" s="62">
        <v>55.659639333418262</v>
      </c>
      <c r="E110" s="62">
        <v>66.668129024170284</v>
      </c>
      <c r="F110" s="62">
        <v>32.412906913742574</v>
      </c>
      <c r="G110" s="62">
        <v>29.300887231560612</v>
      </c>
      <c r="H110" s="62">
        <v>31.079496855066903</v>
      </c>
      <c r="I110" s="62">
        <v>26.711788927418777</v>
      </c>
      <c r="J110" s="62">
        <v>21.69486088246029</v>
      </c>
      <c r="K110" s="62">
        <v>14.169957917829899</v>
      </c>
      <c r="L110" s="62">
        <v>14.184852525885621</v>
      </c>
      <c r="M110" s="62">
        <v>13.971666209242063</v>
      </c>
      <c r="N110" s="62">
        <v>17.940448759741336</v>
      </c>
      <c r="O110" s="62">
        <v>17.133963470382845</v>
      </c>
      <c r="P110" s="62">
        <v>15.051111522252667</v>
      </c>
      <c r="Q110" s="62">
        <v>14.459284341144318</v>
      </c>
    </row>
    <row r="111" spans="1:17" x14ac:dyDescent="0.25">
      <c r="A111" s="34" t="s">
        <v>78</v>
      </c>
      <c r="B111" s="62">
        <v>67.762577615632395</v>
      </c>
      <c r="C111" s="62">
        <v>70.53748642688403</v>
      </c>
      <c r="D111" s="62">
        <v>70.372586820680482</v>
      </c>
      <c r="E111" s="62">
        <v>75.174950457554729</v>
      </c>
      <c r="F111" s="62">
        <v>66.009661988211349</v>
      </c>
      <c r="G111" s="62">
        <v>31.448165122916706</v>
      </c>
      <c r="H111" s="62">
        <v>36.703599706180128</v>
      </c>
      <c r="I111" s="62">
        <v>55.93129509484411</v>
      </c>
      <c r="J111" s="62">
        <v>18.822143522781889</v>
      </c>
      <c r="K111" s="62">
        <v>17.588161604527524</v>
      </c>
      <c r="L111" s="62">
        <v>9.8891581230858634</v>
      </c>
      <c r="M111" s="62">
        <v>7.438600442643212</v>
      </c>
      <c r="N111" s="62">
        <v>5.576304033987423</v>
      </c>
      <c r="O111" s="62">
        <v>6.9709095657136508</v>
      </c>
      <c r="P111" s="62">
        <v>3.686820402496191</v>
      </c>
      <c r="Q111" s="62">
        <v>5.8596663274624152</v>
      </c>
    </row>
    <row r="112" spans="1:17" x14ac:dyDescent="0.25">
      <c r="A112" s="34" t="s">
        <v>84</v>
      </c>
      <c r="B112" s="62">
        <v>29.061865013073618</v>
      </c>
      <c r="C112" s="62">
        <v>18.934793290107915</v>
      </c>
      <c r="D112" s="62">
        <v>32.045067485095281</v>
      </c>
      <c r="E112" s="62">
        <v>9.5679361354547634</v>
      </c>
      <c r="F112" s="62">
        <v>3.1414006581065985</v>
      </c>
      <c r="G112" s="62">
        <v>26.287918245670564</v>
      </c>
      <c r="H112" s="62">
        <v>18.612376635799535</v>
      </c>
      <c r="I112" s="62">
        <v>8.8363265000426203</v>
      </c>
      <c r="J112" s="62">
        <v>3.1745754105799948</v>
      </c>
      <c r="K112" s="62">
        <v>17.021247566613344</v>
      </c>
      <c r="L112" s="62">
        <v>0.3957002525060262</v>
      </c>
      <c r="M112" s="62">
        <v>0.39437675291449514</v>
      </c>
      <c r="N112" s="62">
        <v>0</v>
      </c>
      <c r="O112" s="62">
        <v>0.38503872014666363</v>
      </c>
      <c r="P112" s="62">
        <v>0</v>
      </c>
      <c r="Q112" s="62">
        <v>0</v>
      </c>
    </row>
    <row r="113" spans="1:17" x14ac:dyDescent="0.25">
      <c r="A113" s="34" t="s">
        <v>79</v>
      </c>
      <c r="B113" s="62">
        <v>2691.9632674661134</v>
      </c>
      <c r="C113" s="62">
        <v>2695.7269088521443</v>
      </c>
      <c r="D113" s="62">
        <v>2642.2615510034052</v>
      </c>
      <c r="E113" s="62">
        <v>2753.7825657595158</v>
      </c>
      <c r="F113" s="62">
        <v>2771.0211189557585</v>
      </c>
      <c r="G113" s="62">
        <v>2838.844610834471</v>
      </c>
      <c r="H113" s="62">
        <v>2775.4781321054047</v>
      </c>
      <c r="I113" s="62">
        <v>2890.1855704357686</v>
      </c>
      <c r="J113" s="62">
        <v>2844.8350922947675</v>
      </c>
      <c r="K113" s="62">
        <v>2367.7547820049667</v>
      </c>
      <c r="L113" s="62">
        <v>2550.3866647970199</v>
      </c>
      <c r="M113" s="62">
        <v>2602.5482415337606</v>
      </c>
      <c r="N113" s="62">
        <v>2554.3288493547775</v>
      </c>
      <c r="O113" s="62">
        <v>2424.8604423227962</v>
      </c>
      <c r="P113" s="62">
        <v>2405.2933744174366</v>
      </c>
      <c r="Q113" s="62">
        <v>2445.3966409147356</v>
      </c>
    </row>
    <row r="114" spans="1:17" x14ac:dyDescent="0.25">
      <c r="A114" s="32" t="s">
        <v>155</v>
      </c>
      <c r="B114" s="33">
        <v>464.83795005306831</v>
      </c>
      <c r="C114" s="33">
        <v>468.49788321291072</v>
      </c>
      <c r="D114" s="33">
        <v>476.30213618537198</v>
      </c>
      <c r="E114" s="33">
        <v>436.89121252989918</v>
      </c>
      <c r="F114" s="33">
        <v>463.04584105740184</v>
      </c>
      <c r="G114" s="33">
        <v>437.69889178439144</v>
      </c>
      <c r="H114" s="33">
        <v>486.4024971655524</v>
      </c>
      <c r="I114" s="33">
        <v>512.08755419600982</v>
      </c>
      <c r="J114" s="33">
        <v>465.49002281944865</v>
      </c>
      <c r="K114" s="33">
        <v>419.98069713678984</v>
      </c>
      <c r="L114" s="33">
        <v>424.34938436446834</v>
      </c>
      <c r="M114" s="33">
        <v>454.47841388877976</v>
      </c>
      <c r="N114" s="33">
        <v>425.32155320890627</v>
      </c>
      <c r="O114" s="33">
        <v>395.79291774210316</v>
      </c>
      <c r="P114" s="33">
        <v>408.4375206587921</v>
      </c>
      <c r="Q114" s="33">
        <v>437.44356964762335</v>
      </c>
    </row>
    <row r="115" spans="1:17" x14ac:dyDescent="0.25">
      <c r="A115" s="28" t="s">
        <v>156</v>
      </c>
      <c r="B115" s="29">
        <v>382.16569560434777</v>
      </c>
      <c r="C115" s="29">
        <v>386.20484893759539</v>
      </c>
      <c r="D115" s="29">
        <v>392.89724557215482</v>
      </c>
      <c r="E115" s="29">
        <v>357.0332660887799</v>
      </c>
      <c r="F115" s="29">
        <v>378.26640196303566</v>
      </c>
      <c r="G115" s="29">
        <v>358.34837953971027</v>
      </c>
      <c r="H115" s="29">
        <v>395.82100895363186</v>
      </c>
      <c r="I115" s="29">
        <v>415.40463483970024</v>
      </c>
      <c r="J115" s="29">
        <v>377.37937436246222</v>
      </c>
      <c r="K115" s="29">
        <v>340.87919053280172</v>
      </c>
      <c r="L115" s="29">
        <v>337.45241940902105</v>
      </c>
      <c r="M115" s="29">
        <v>373.64558392095108</v>
      </c>
      <c r="N115" s="29">
        <v>353.14148977378306</v>
      </c>
      <c r="O115" s="29">
        <v>324.74149138167724</v>
      </c>
      <c r="P115" s="29">
        <v>336.27366215043173</v>
      </c>
      <c r="Q115" s="29">
        <v>359.87748518121754</v>
      </c>
    </row>
    <row r="116" spans="1:17" x14ac:dyDescent="0.25">
      <c r="A116" s="28" t="s">
        <v>157</v>
      </c>
      <c r="B116" s="29">
        <v>365.37548603857272</v>
      </c>
      <c r="C116" s="29">
        <v>367.51894347183236</v>
      </c>
      <c r="D116" s="29">
        <v>360.02244274048002</v>
      </c>
      <c r="E116" s="29">
        <v>354.73434508528771</v>
      </c>
      <c r="F116" s="29">
        <v>357.53894242315243</v>
      </c>
      <c r="G116" s="29">
        <v>353.29230972125424</v>
      </c>
      <c r="H116" s="29">
        <v>357.53383519522902</v>
      </c>
      <c r="I116" s="29">
        <v>373.574230616308</v>
      </c>
      <c r="J116" s="29">
        <v>357.70869406831093</v>
      </c>
      <c r="K116" s="29">
        <v>307.06149734153234</v>
      </c>
      <c r="L116" s="29">
        <v>318.08714826341509</v>
      </c>
      <c r="M116" s="29">
        <v>330.61054146235284</v>
      </c>
      <c r="N116" s="29">
        <v>321.44227818952368</v>
      </c>
      <c r="O116" s="29">
        <v>298.67568294567207</v>
      </c>
      <c r="P116" s="29">
        <v>300.735702794178</v>
      </c>
      <c r="Q116" s="29">
        <v>312.01071611837074</v>
      </c>
    </row>
    <row r="117" spans="1:17" x14ac:dyDescent="0.25">
      <c r="A117" s="32" t="s">
        <v>158</v>
      </c>
      <c r="B117" s="33">
        <v>250.3673327321583</v>
      </c>
      <c r="C117" s="33">
        <v>251.1339578844067</v>
      </c>
      <c r="D117" s="33">
        <v>242.05751050701602</v>
      </c>
      <c r="E117" s="33">
        <v>246.91916942379012</v>
      </c>
      <c r="F117" s="33">
        <v>242.87828708610317</v>
      </c>
      <c r="G117" s="33">
        <v>244.56717619100914</v>
      </c>
      <c r="H117" s="33">
        <v>237.05420557741866</v>
      </c>
      <c r="I117" s="33">
        <v>247.07485035098918</v>
      </c>
      <c r="J117" s="33">
        <v>242.79297894668267</v>
      </c>
      <c r="K117" s="33">
        <v>203.28944226107907</v>
      </c>
      <c r="L117" s="33">
        <v>215.30701559615429</v>
      </c>
      <c r="M117" s="33">
        <v>217.79134541687873</v>
      </c>
      <c r="N117" s="33">
        <v>214.7494547243553</v>
      </c>
      <c r="O117" s="33">
        <v>200.45857276506305</v>
      </c>
      <c r="P117" s="33">
        <v>199.22278719546392</v>
      </c>
      <c r="Q117" s="33">
        <v>203.30717491024188</v>
      </c>
    </row>
    <row r="118" spans="1:17" x14ac:dyDescent="0.25">
      <c r="A118" s="34" t="s">
        <v>83</v>
      </c>
      <c r="B118" s="76">
        <v>0</v>
      </c>
      <c r="C118" s="76">
        <v>0</v>
      </c>
      <c r="D118" s="76">
        <v>0</v>
      </c>
      <c r="E118" s="76">
        <v>0</v>
      </c>
      <c r="F118" s="76">
        <v>0</v>
      </c>
      <c r="G118" s="76">
        <v>0</v>
      </c>
      <c r="H118" s="76">
        <v>0</v>
      </c>
      <c r="I118" s="76">
        <v>0</v>
      </c>
      <c r="J118" s="76">
        <v>0</v>
      </c>
      <c r="K118" s="76">
        <v>0</v>
      </c>
      <c r="L118" s="76">
        <v>0</v>
      </c>
      <c r="M118" s="76">
        <v>0</v>
      </c>
      <c r="N118" s="76">
        <v>0</v>
      </c>
      <c r="O118" s="76">
        <v>0</v>
      </c>
      <c r="P118" s="76">
        <v>0</v>
      </c>
      <c r="Q118" s="76">
        <v>0</v>
      </c>
    </row>
    <row r="119" spans="1:17" x14ac:dyDescent="0.25">
      <c r="A119" s="34" t="s">
        <v>90</v>
      </c>
      <c r="B119" s="62">
        <v>1.1351421376964446</v>
      </c>
      <c r="C119" s="62">
        <v>0.82195931325536309</v>
      </c>
      <c r="D119" s="62">
        <v>0.26092403916574047</v>
      </c>
      <c r="E119" s="62">
        <v>1.1419568950488859</v>
      </c>
      <c r="F119" s="62">
        <v>0</v>
      </c>
      <c r="G119" s="62">
        <v>0</v>
      </c>
      <c r="H119" s="62">
        <v>0</v>
      </c>
      <c r="I119" s="62">
        <v>0.67546720493372125</v>
      </c>
      <c r="J119" s="62">
        <v>0.24913071065785256</v>
      </c>
      <c r="K119" s="62">
        <v>0.50872006431801398</v>
      </c>
      <c r="L119" s="62">
        <v>0</v>
      </c>
      <c r="M119" s="62">
        <v>0.39102088127762152</v>
      </c>
      <c r="N119" s="62">
        <v>0</v>
      </c>
      <c r="O119" s="62">
        <v>0.67108665385387989</v>
      </c>
      <c r="P119" s="62">
        <v>0.6816993935710961</v>
      </c>
      <c r="Q119" s="62">
        <v>0</v>
      </c>
    </row>
    <row r="120" spans="1:17" x14ac:dyDescent="0.25">
      <c r="A120" s="34" t="s">
        <v>78</v>
      </c>
      <c r="B120" s="62">
        <v>1.5985783428188969</v>
      </c>
      <c r="C120" s="62">
        <v>0</v>
      </c>
      <c r="D120" s="62">
        <v>0</v>
      </c>
      <c r="E120" s="62">
        <v>0</v>
      </c>
      <c r="F120" s="62">
        <v>2.6026556867276609</v>
      </c>
      <c r="G120" s="62">
        <v>0</v>
      </c>
      <c r="H120" s="62">
        <v>0</v>
      </c>
      <c r="I120" s="62">
        <v>0</v>
      </c>
      <c r="J120" s="62">
        <v>0</v>
      </c>
      <c r="K120" s="62">
        <v>0</v>
      </c>
      <c r="L120" s="62">
        <v>0</v>
      </c>
      <c r="M120" s="62">
        <v>6.4820857000010765E-3</v>
      </c>
      <c r="N120" s="62">
        <v>0</v>
      </c>
      <c r="O120" s="62">
        <v>0</v>
      </c>
      <c r="P120" s="62">
        <v>0</v>
      </c>
      <c r="Q120" s="62">
        <v>0</v>
      </c>
    </row>
    <row r="121" spans="1:17" x14ac:dyDescent="0.25">
      <c r="A121" s="34" t="s">
        <v>84</v>
      </c>
      <c r="B121" s="62">
        <v>0</v>
      </c>
      <c r="C121" s="62">
        <v>0</v>
      </c>
      <c r="D121" s="62">
        <v>0</v>
      </c>
      <c r="E121" s="62">
        <v>0</v>
      </c>
      <c r="F121" s="62">
        <v>0</v>
      </c>
      <c r="G121" s="62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</v>
      </c>
      <c r="Q121" s="62">
        <v>0</v>
      </c>
    </row>
    <row r="122" spans="1:17" x14ac:dyDescent="0.25">
      <c r="A122" s="34" t="s">
        <v>79</v>
      </c>
      <c r="B122" s="62">
        <v>247.63361225164297</v>
      </c>
      <c r="C122" s="62">
        <v>250.31199857115135</v>
      </c>
      <c r="D122" s="62">
        <v>241.79658646785029</v>
      </c>
      <c r="E122" s="62">
        <v>245.77721252874125</v>
      </c>
      <c r="F122" s="62">
        <v>240.2756313993755</v>
      </c>
      <c r="G122" s="62">
        <v>244.56717619100914</v>
      </c>
      <c r="H122" s="62">
        <v>237.05420557741866</v>
      </c>
      <c r="I122" s="62">
        <v>246.39938314605547</v>
      </c>
      <c r="J122" s="62">
        <v>242.54384823602481</v>
      </c>
      <c r="K122" s="62">
        <v>202.78072219676105</v>
      </c>
      <c r="L122" s="62">
        <v>215.30701559615429</v>
      </c>
      <c r="M122" s="62">
        <v>217.39384244990109</v>
      </c>
      <c r="N122" s="62">
        <v>214.7494547243553</v>
      </c>
      <c r="O122" s="62">
        <v>199.78748611120918</v>
      </c>
      <c r="P122" s="62">
        <v>198.54108780189284</v>
      </c>
      <c r="Q122" s="62">
        <v>203.30717491024188</v>
      </c>
    </row>
    <row r="123" spans="1:17" x14ac:dyDescent="0.25">
      <c r="A123" s="32" t="s">
        <v>159</v>
      </c>
      <c r="B123" s="33">
        <v>115.00815330641446</v>
      </c>
      <c r="C123" s="33">
        <v>116.38498558742556</v>
      </c>
      <c r="D123" s="33">
        <v>117.96493223346403</v>
      </c>
      <c r="E123" s="33">
        <v>107.81517566149769</v>
      </c>
      <c r="F123" s="33">
        <v>114.66065533704922</v>
      </c>
      <c r="G123" s="33">
        <v>108.72513353024507</v>
      </c>
      <c r="H123" s="33">
        <v>120.47962961781036</v>
      </c>
      <c r="I123" s="33">
        <v>126.49938026531885</v>
      </c>
      <c r="J123" s="33">
        <v>114.91571512162815</v>
      </c>
      <c r="K123" s="33">
        <v>103.77205508045343</v>
      </c>
      <c r="L123" s="33">
        <v>102.78013266726076</v>
      </c>
      <c r="M123" s="33">
        <v>112.81919604547406</v>
      </c>
      <c r="N123" s="33">
        <v>106.69282346516842</v>
      </c>
      <c r="O123" s="33">
        <v>98.217110180609026</v>
      </c>
      <c r="P123" s="33">
        <v>101.5129155987141</v>
      </c>
      <c r="Q123" s="33">
        <v>108.70354120812893</v>
      </c>
    </row>
    <row r="124" spans="1:17" x14ac:dyDescent="0.25">
      <c r="A124" s="78" t="s">
        <v>160</v>
      </c>
      <c r="B124" s="79">
        <v>350.48187297732068</v>
      </c>
      <c r="C124" s="79">
        <v>354.18615633336731</v>
      </c>
      <c r="D124" s="79">
        <v>360.32371324694202</v>
      </c>
      <c r="E124" s="79">
        <v>327.43307223355629</v>
      </c>
      <c r="F124" s="79">
        <v>346.90585410798053</v>
      </c>
      <c r="G124" s="79">
        <v>328.6391549112044</v>
      </c>
      <c r="H124" s="79">
        <v>363.00507915149331</v>
      </c>
      <c r="I124" s="79">
        <v>380.96510528461391</v>
      </c>
      <c r="J124" s="79">
        <v>346.09236640249725</v>
      </c>
      <c r="K124" s="79">
        <v>312.61826618948407</v>
      </c>
      <c r="L124" s="79">
        <v>309.47559489391415</v>
      </c>
      <c r="M124" s="79">
        <v>342.66812952750468</v>
      </c>
      <c r="N124" s="79">
        <v>323.8639474592045</v>
      </c>
      <c r="O124" s="79">
        <v>297.81847884832439</v>
      </c>
      <c r="P124" s="79">
        <v>308.3945636644558</v>
      </c>
      <c r="Q124" s="79">
        <v>330.04148854653539</v>
      </c>
    </row>
    <row r="125" spans="1:17" hidden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x14ac:dyDescent="0.2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ht="12.75" x14ac:dyDescent="0.25">
      <c r="A127" s="14" t="s">
        <v>103</v>
      </c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</row>
    <row r="128" spans="1:17" x14ac:dyDescent="0.2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 x14ac:dyDescent="0.25">
      <c r="A129" s="40" t="s">
        <v>56</v>
      </c>
      <c r="B129" s="41">
        <f t="shared" ref="B129:Q129" si="0">SUM(B130:B135,B137:B140)</f>
        <v>1.0000000000000004</v>
      </c>
      <c r="C129" s="41">
        <f t="shared" si="0"/>
        <v>0.99999999999999967</v>
      </c>
      <c r="D129" s="41">
        <f t="shared" si="0"/>
        <v>0.99999999999999978</v>
      </c>
      <c r="E129" s="41">
        <f t="shared" si="0"/>
        <v>0.99999999999999989</v>
      </c>
      <c r="F129" s="41">
        <f t="shared" si="0"/>
        <v>0.99999999999999989</v>
      </c>
      <c r="G129" s="41">
        <f t="shared" si="0"/>
        <v>1</v>
      </c>
      <c r="H129" s="41">
        <f t="shared" si="0"/>
        <v>1.0000000000000002</v>
      </c>
      <c r="I129" s="41">
        <f t="shared" si="0"/>
        <v>1</v>
      </c>
      <c r="J129" s="41">
        <f t="shared" si="0"/>
        <v>1.0000000000000002</v>
      </c>
      <c r="K129" s="41">
        <f t="shared" si="0"/>
        <v>1.0000000000000002</v>
      </c>
      <c r="L129" s="41">
        <f t="shared" si="0"/>
        <v>1</v>
      </c>
      <c r="M129" s="41">
        <f t="shared" si="0"/>
        <v>1</v>
      </c>
      <c r="N129" s="41">
        <f t="shared" si="0"/>
        <v>0.99999999999999967</v>
      </c>
      <c r="O129" s="41">
        <f t="shared" si="0"/>
        <v>0.99999999999999989</v>
      </c>
      <c r="P129" s="41">
        <f t="shared" si="0"/>
        <v>0.99999999999999989</v>
      </c>
      <c r="Q129" s="41">
        <f t="shared" si="0"/>
        <v>1</v>
      </c>
    </row>
    <row r="130" spans="1:17" x14ac:dyDescent="0.25">
      <c r="A130" s="20" t="s">
        <v>73</v>
      </c>
      <c r="B130" s="81">
        <f t="shared" ref="B130:Q130" si="1">IF(B$6=0,0,B$6/B$5)</f>
        <v>4.0695629869866396E-3</v>
      </c>
      <c r="C130" s="81">
        <f t="shared" si="1"/>
        <v>4.0948749475479404E-3</v>
      </c>
      <c r="D130" s="81">
        <f t="shared" si="1"/>
        <v>4.110932396087486E-3</v>
      </c>
      <c r="E130" s="81">
        <f t="shared" si="1"/>
        <v>4.0711788671171029E-3</v>
      </c>
      <c r="F130" s="81">
        <f t="shared" si="1"/>
        <v>4.0939937601944133E-3</v>
      </c>
      <c r="G130" s="81">
        <f t="shared" si="1"/>
        <v>4.104051566064232E-3</v>
      </c>
      <c r="H130" s="81">
        <f t="shared" si="1"/>
        <v>4.1073445250451954E-3</v>
      </c>
      <c r="I130" s="81">
        <f t="shared" si="1"/>
        <v>4.0570491849309318E-3</v>
      </c>
      <c r="J130" s="81">
        <f t="shared" si="1"/>
        <v>4.0376424624892857E-3</v>
      </c>
      <c r="K130" s="81">
        <f t="shared" si="1"/>
        <v>4.0230804290262477E-3</v>
      </c>
      <c r="L130" s="81">
        <f t="shared" si="1"/>
        <v>4.0018275434965207E-3</v>
      </c>
      <c r="M130" s="81">
        <f t="shared" si="1"/>
        <v>3.9805881720821846E-3</v>
      </c>
      <c r="N130" s="81">
        <f t="shared" si="1"/>
        <v>3.9945432690326431E-3</v>
      </c>
      <c r="O130" s="81">
        <f t="shared" si="1"/>
        <v>3.9497154025852788E-3</v>
      </c>
      <c r="P130" s="81">
        <f t="shared" si="1"/>
        <v>3.9366686621341634E-3</v>
      </c>
      <c r="Q130" s="81">
        <f t="shared" si="1"/>
        <v>3.9523430992748146E-3</v>
      </c>
    </row>
    <row r="131" spans="1:17" x14ac:dyDescent="0.25">
      <c r="A131" s="22" t="s">
        <v>74</v>
      </c>
      <c r="B131" s="82">
        <f t="shared" ref="B131:Q131" si="2">IF(B$7=0,0,B$7/B$5)</f>
        <v>4.2317494339493158E-4</v>
      </c>
      <c r="C131" s="82">
        <f t="shared" si="2"/>
        <v>4.25805537354623E-4</v>
      </c>
      <c r="D131" s="82">
        <f t="shared" si="2"/>
        <v>4.2748716023793641E-4</v>
      </c>
      <c r="E131" s="82">
        <f t="shared" si="2"/>
        <v>4.233698047176779E-4</v>
      </c>
      <c r="F131" s="82">
        <f t="shared" si="2"/>
        <v>4.2572780307494572E-4</v>
      </c>
      <c r="G131" s="82">
        <f t="shared" si="2"/>
        <v>4.2677651625659847E-4</v>
      </c>
      <c r="H131" s="82">
        <f t="shared" si="2"/>
        <v>4.2710789569326075E-4</v>
      </c>
      <c r="I131" s="82">
        <f t="shared" si="2"/>
        <v>4.2187665005347552E-4</v>
      </c>
      <c r="J131" s="82">
        <f t="shared" si="2"/>
        <v>4.1983417603373225E-4</v>
      </c>
      <c r="K131" s="82">
        <f t="shared" si="2"/>
        <v>4.1829899516612507E-4</v>
      </c>
      <c r="L131" s="82">
        <f t="shared" si="2"/>
        <v>4.1606608169105364E-4</v>
      </c>
      <c r="M131" s="82">
        <f t="shared" si="2"/>
        <v>4.1381527567819825E-4</v>
      </c>
      <c r="N131" s="82">
        <f t="shared" si="2"/>
        <v>4.1525654780966696E-4</v>
      </c>
      <c r="O131" s="82">
        <f t="shared" si="2"/>
        <v>4.1059839210583833E-4</v>
      </c>
      <c r="P131" s="82">
        <f t="shared" si="2"/>
        <v>4.0923691264927782E-4</v>
      </c>
      <c r="Q131" s="82">
        <f t="shared" si="2"/>
        <v>4.1091294521896699E-4</v>
      </c>
    </row>
    <row r="132" spans="1:17" x14ac:dyDescent="0.25">
      <c r="A132" s="22" t="s">
        <v>75</v>
      </c>
      <c r="B132" s="82">
        <f t="shared" ref="B132:Q132" si="3">IF(B$8=0,0,B$8/B$5)</f>
        <v>9.8622837958458835E-3</v>
      </c>
      <c r="C132" s="82">
        <f t="shared" si="3"/>
        <v>9.9235605478887792E-3</v>
      </c>
      <c r="D132" s="82">
        <f t="shared" si="3"/>
        <v>9.962996014448066E-3</v>
      </c>
      <c r="E132" s="82">
        <f t="shared" si="3"/>
        <v>9.8673771844313835E-3</v>
      </c>
      <c r="F132" s="82">
        <f t="shared" si="3"/>
        <v>9.9220348102733672E-3</v>
      </c>
      <c r="G132" s="82">
        <f t="shared" si="3"/>
        <v>9.9465341535386279E-3</v>
      </c>
      <c r="H132" s="82">
        <f t="shared" si="3"/>
        <v>9.9540299690744419E-3</v>
      </c>
      <c r="I132" s="82">
        <f t="shared" si="3"/>
        <v>9.8320873536545637E-3</v>
      </c>
      <c r="J132" s="82">
        <f t="shared" si="3"/>
        <v>9.7839833619878195E-3</v>
      </c>
      <c r="K132" s="82">
        <f t="shared" si="3"/>
        <v>9.7477744128275923E-3</v>
      </c>
      <c r="L132" s="82">
        <f t="shared" si="3"/>
        <v>9.695263712625489E-3</v>
      </c>
      <c r="M132" s="82">
        <f t="shared" si="3"/>
        <v>9.6419389959658298E-3</v>
      </c>
      <c r="N132" s="82">
        <f t="shared" si="3"/>
        <v>9.6753257743742924E-3</v>
      </c>
      <c r="O132" s="82">
        <f t="shared" si="3"/>
        <v>9.5668329455645823E-3</v>
      </c>
      <c r="P132" s="82">
        <f t="shared" si="3"/>
        <v>9.535004100914202E-3</v>
      </c>
      <c r="Q132" s="82">
        <f t="shared" si="3"/>
        <v>9.5750136617602354E-3</v>
      </c>
    </row>
    <row r="133" spans="1:17" x14ac:dyDescent="0.25">
      <c r="A133" s="22" t="s">
        <v>76</v>
      </c>
      <c r="B133" s="82">
        <f t="shared" ref="B133:Q133" si="4">IF(B$9=0,0,B$9/B$5)</f>
        <v>8.06323738203671E-4</v>
      </c>
      <c r="C133" s="82">
        <f t="shared" si="4"/>
        <v>8.1132199661722044E-4</v>
      </c>
      <c r="D133" s="82">
        <f t="shared" si="4"/>
        <v>8.1463957248015684E-4</v>
      </c>
      <c r="E133" s="82">
        <f t="shared" si="4"/>
        <v>8.0695106403431624E-4</v>
      </c>
      <c r="F133" s="82">
        <f t="shared" si="4"/>
        <v>8.1130647355103684E-4</v>
      </c>
      <c r="G133" s="82">
        <f t="shared" si="4"/>
        <v>8.1333188807384475E-4</v>
      </c>
      <c r="H133" s="82">
        <f t="shared" si="4"/>
        <v>8.138579633836107E-4</v>
      </c>
      <c r="I133" s="82">
        <f t="shared" si="4"/>
        <v>8.0387818256692171E-4</v>
      </c>
      <c r="J133" s="82">
        <f t="shared" si="4"/>
        <v>7.9975304324283439E-4</v>
      </c>
      <c r="K133" s="82">
        <f t="shared" si="4"/>
        <v>7.9662806038189747E-4</v>
      </c>
      <c r="L133" s="82">
        <f t="shared" si="4"/>
        <v>7.9215469618496156E-4</v>
      </c>
      <c r="M133" s="82">
        <f t="shared" si="4"/>
        <v>7.8746310725169913E-4</v>
      </c>
      <c r="N133" s="82">
        <f t="shared" si="4"/>
        <v>7.9011530962443469E-4</v>
      </c>
      <c r="O133" s="82">
        <f t="shared" si="4"/>
        <v>7.8127094337377789E-4</v>
      </c>
      <c r="P133" s="82">
        <f t="shared" si="4"/>
        <v>7.7863086968125051E-4</v>
      </c>
      <c r="Q133" s="82">
        <f t="shared" si="4"/>
        <v>7.822644720594528E-4</v>
      </c>
    </row>
    <row r="134" spans="1:17" x14ac:dyDescent="0.25">
      <c r="A134" s="24" t="s">
        <v>77</v>
      </c>
      <c r="B134" s="83">
        <f t="shared" ref="B134:Q134" si="5">IF(B$10=0,0,B$10/B$5)</f>
        <v>3.6346772584436374E-3</v>
      </c>
      <c r="C134" s="83">
        <f t="shared" si="5"/>
        <v>3.6616667078434371E-3</v>
      </c>
      <c r="D134" s="83">
        <f t="shared" si="5"/>
        <v>3.6832210927507229E-3</v>
      </c>
      <c r="E134" s="83">
        <f t="shared" si="5"/>
        <v>3.637215395411595E-3</v>
      </c>
      <c r="F134" s="83">
        <f t="shared" si="5"/>
        <v>3.6378148892083325E-3</v>
      </c>
      <c r="G134" s="83">
        <f t="shared" si="5"/>
        <v>3.6905820008216491E-3</v>
      </c>
      <c r="H134" s="83">
        <f t="shared" si="5"/>
        <v>3.7007233517316854E-3</v>
      </c>
      <c r="I134" s="83">
        <f t="shared" si="5"/>
        <v>3.6322094253882029E-3</v>
      </c>
      <c r="J134" s="83">
        <f t="shared" si="5"/>
        <v>3.6532743623387195E-3</v>
      </c>
      <c r="K134" s="83">
        <f t="shared" si="5"/>
        <v>3.6562316781177141E-3</v>
      </c>
      <c r="L134" s="83">
        <f t="shared" si="5"/>
        <v>3.6351465723676321E-3</v>
      </c>
      <c r="M134" s="83">
        <f t="shared" si="5"/>
        <v>3.5958084063818672E-3</v>
      </c>
      <c r="N134" s="83">
        <f t="shared" si="5"/>
        <v>3.6141846173886384E-3</v>
      </c>
      <c r="O134" s="83">
        <f t="shared" si="5"/>
        <v>3.5511217825057863E-3</v>
      </c>
      <c r="P134" s="83">
        <f t="shared" si="5"/>
        <v>3.5229144878739459E-3</v>
      </c>
      <c r="Q134" s="83">
        <f t="shared" si="5"/>
        <v>3.4940787747403811E-3</v>
      </c>
    </row>
    <row r="135" spans="1:17" x14ac:dyDescent="0.25">
      <c r="A135" s="45" t="s">
        <v>134</v>
      </c>
      <c r="B135" s="84">
        <f t="shared" ref="B135:Q135" si="6">IF(B$15=0,0,B$15/B$5)</f>
        <v>3.7661973578972115E-2</v>
      </c>
      <c r="C135" s="84">
        <f t="shared" si="6"/>
        <v>3.7806947078715979E-2</v>
      </c>
      <c r="D135" s="84">
        <f t="shared" si="6"/>
        <v>3.7885798465363107E-2</v>
      </c>
      <c r="E135" s="84">
        <f t="shared" si="6"/>
        <v>3.7615879847773821E-2</v>
      </c>
      <c r="F135" s="84">
        <f t="shared" si="6"/>
        <v>3.7894218140043838E-2</v>
      </c>
      <c r="G135" s="84">
        <f t="shared" si="6"/>
        <v>3.7947305603717243E-2</v>
      </c>
      <c r="H135" s="84">
        <f t="shared" si="6"/>
        <v>3.7387800240723641E-2</v>
      </c>
      <c r="I135" s="84">
        <f t="shared" si="6"/>
        <v>3.7622241031950984E-2</v>
      </c>
      <c r="J135" s="84">
        <f t="shared" si="6"/>
        <v>3.7532632726239384E-2</v>
      </c>
      <c r="K135" s="84">
        <f t="shared" si="6"/>
        <v>3.7007731495309587E-2</v>
      </c>
      <c r="L135" s="84">
        <f t="shared" si="6"/>
        <v>3.7305526696057106E-2</v>
      </c>
      <c r="M135" s="84">
        <f t="shared" si="6"/>
        <v>3.6960507520778223E-2</v>
      </c>
      <c r="N135" s="84">
        <f t="shared" si="6"/>
        <v>3.7637169807815202E-2</v>
      </c>
      <c r="O135" s="84">
        <f t="shared" si="6"/>
        <v>3.7364735583227379E-2</v>
      </c>
      <c r="P135" s="84">
        <f t="shared" si="6"/>
        <v>3.7119851735327947E-2</v>
      </c>
      <c r="Q135" s="84">
        <f t="shared" si="6"/>
        <v>3.7276933534641621E-2</v>
      </c>
    </row>
    <row r="136" spans="1:17" x14ac:dyDescent="0.25">
      <c r="A136" s="45" t="s">
        <v>135</v>
      </c>
      <c r="B136" s="85">
        <f t="shared" ref="B136:Q136" si="7">IF(B$16=0,0,B$16/B$5)</f>
        <v>0.26452693323341375</v>
      </c>
      <c r="C136" s="85">
        <f t="shared" si="7"/>
        <v>0.26607480296692981</v>
      </c>
      <c r="D136" s="85">
        <f t="shared" si="7"/>
        <v>0.26735721358646009</v>
      </c>
      <c r="E136" s="85">
        <f t="shared" si="7"/>
        <v>0.26680457417966913</v>
      </c>
      <c r="F136" s="85">
        <f t="shared" si="7"/>
        <v>0.26806598443565777</v>
      </c>
      <c r="G136" s="85">
        <f t="shared" si="7"/>
        <v>0.26876162080828642</v>
      </c>
      <c r="H136" s="85">
        <f t="shared" si="7"/>
        <v>0.26821150778785147</v>
      </c>
      <c r="I136" s="85">
        <f t="shared" si="7"/>
        <v>0.26628283649144385</v>
      </c>
      <c r="J136" s="85">
        <f t="shared" si="7"/>
        <v>0.26719577359030572</v>
      </c>
      <c r="K136" s="85">
        <f t="shared" si="7"/>
        <v>0.26629743893577695</v>
      </c>
      <c r="L136" s="85">
        <f t="shared" si="7"/>
        <v>0.26593579841281778</v>
      </c>
      <c r="M136" s="85">
        <f t="shared" si="7"/>
        <v>0.26447625336200314</v>
      </c>
      <c r="N136" s="85">
        <f t="shared" si="7"/>
        <v>0.26417031832171955</v>
      </c>
      <c r="O136" s="85">
        <f t="shared" si="7"/>
        <v>0.26437125014560553</v>
      </c>
      <c r="P136" s="85">
        <f t="shared" si="7"/>
        <v>0.2651491352227679</v>
      </c>
      <c r="Q136" s="85">
        <f t="shared" si="7"/>
        <v>0.26826000557367036</v>
      </c>
    </row>
    <row r="137" spans="1:17" x14ac:dyDescent="0.25">
      <c r="A137" s="47" t="s">
        <v>136</v>
      </c>
      <c r="B137" s="86">
        <f t="shared" ref="B137:Q137" si="8">IF(B$17=0,0,B$17/B$5)</f>
        <v>0.23549985595605616</v>
      </c>
      <c r="C137" s="86">
        <f t="shared" si="8"/>
        <v>0.23753068864759672</v>
      </c>
      <c r="D137" s="86">
        <f t="shared" si="8"/>
        <v>0.23934830896344264</v>
      </c>
      <c r="E137" s="86">
        <f t="shared" si="8"/>
        <v>0.23880059483883426</v>
      </c>
      <c r="F137" s="86">
        <f t="shared" si="8"/>
        <v>0.23935458916647512</v>
      </c>
      <c r="G137" s="86">
        <f t="shared" si="8"/>
        <v>0.24022100824988091</v>
      </c>
      <c r="H137" s="86">
        <f t="shared" si="8"/>
        <v>0.23893307121666654</v>
      </c>
      <c r="I137" s="86">
        <f t="shared" si="8"/>
        <v>0.23727148254404287</v>
      </c>
      <c r="J137" s="86">
        <f t="shared" si="8"/>
        <v>0.23778044822026315</v>
      </c>
      <c r="K137" s="86">
        <f t="shared" si="8"/>
        <v>0.23629439055770238</v>
      </c>
      <c r="L137" s="86">
        <f t="shared" si="8"/>
        <v>0.23523444787048331</v>
      </c>
      <c r="M137" s="86">
        <f t="shared" si="8"/>
        <v>0.23285769898730976</v>
      </c>
      <c r="N137" s="86">
        <f t="shared" si="8"/>
        <v>0.23277114787733019</v>
      </c>
      <c r="O137" s="86">
        <f t="shared" si="8"/>
        <v>0.23340532226899888</v>
      </c>
      <c r="P137" s="86">
        <f t="shared" si="8"/>
        <v>0.23193731933772699</v>
      </c>
      <c r="Q137" s="86">
        <f t="shared" si="8"/>
        <v>0.23230822836979359</v>
      </c>
    </row>
    <row r="138" spans="1:17" x14ac:dyDescent="0.25">
      <c r="A138" s="47" t="s">
        <v>137</v>
      </c>
      <c r="B138" s="86">
        <f t="shared" ref="B138:Q138" si="9">IF(B$25=0,0,B$25/B$5)</f>
        <v>2.9027077277357542E-2</v>
      </c>
      <c r="C138" s="86">
        <f t="shared" si="9"/>
        <v>2.8544114319333146E-2</v>
      </c>
      <c r="D138" s="86">
        <f t="shared" si="9"/>
        <v>2.8008904623017424E-2</v>
      </c>
      <c r="E138" s="86">
        <f t="shared" si="9"/>
        <v>2.8003979340834775E-2</v>
      </c>
      <c r="F138" s="86">
        <f t="shared" si="9"/>
        <v>2.8711395269182729E-2</v>
      </c>
      <c r="G138" s="86">
        <f t="shared" si="9"/>
        <v>2.8540612558405475E-2</v>
      </c>
      <c r="H138" s="86">
        <f t="shared" si="9"/>
        <v>2.927843657118491E-2</v>
      </c>
      <c r="I138" s="86">
        <f t="shared" si="9"/>
        <v>2.9011353947400995E-2</v>
      </c>
      <c r="J138" s="86">
        <f t="shared" si="9"/>
        <v>2.9415325370042659E-2</v>
      </c>
      <c r="K138" s="86">
        <f t="shared" si="9"/>
        <v>3.000304837807467E-2</v>
      </c>
      <c r="L138" s="86">
        <f t="shared" si="9"/>
        <v>3.0701350542334416E-2</v>
      </c>
      <c r="M138" s="86">
        <f t="shared" si="9"/>
        <v>3.161855437469345E-2</v>
      </c>
      <c r="N138" s="86">
        <f t="shared" si="9"/>
        <v>3.1399170444389245E-2</v>
      </c>
      <c r="O138" s="86">
        <f t="shared" si="9"/>
        <v>3.0965927876606607E-2</v>
      </c>
      <c r="P138" s="86">
        <f t="shared" si="9"/>
        <v>3.3211815885040942E-2</v>
      </c>
      <c r="Q138" s="86">
        <f t="shared" si="9"/>
        <v>3.5951777203876802E-2</v>
      </c>
    </row>
    <row r="139" spans="1:17" x14ac:dyDescent="0.25">
      <c r="A139" s="45" t="s">
        <v>138</v>
      </c>
      <c r="B139" s="85">
        <f t="shared" ref="B139:Q139" si="10">IF(B$36=0,0,B$36/B$5)</f>
        <v>0.64237469319913543</v>
      </c>
      <c r="C139" s="85">
        <f t="shared" si="10"/>
        <v>0.64043963895754075</v>
      </c>
      <c r="D139" s="85">
        <f t="shared" si="10"/>
        <v>0.63898075531637133</v>
      </c>
      <c r="E139" s="85">
        <f t="shared" si="10"/>
        <v>0.63994951040399295</v>
      </c>
      <c r="F139" s="85">
        <f t="shared" si="10"/>
        <v>0.63828857766700542</v>
      </c>
      <c r="G139" s="85">
        <f t="shared" si="10"/>
        <v>0.63745954022383944</v>
      </c>
      <c r="H139" s="85">
        <f t="shared" si="10"/>
        <v>0.63862019703498241</v>
      </c>
      <c r="I139" s="85">
        <f t="shared" si="10"/>
        <v>0.64064212821013011</v>
      </c>
      <c r="J139" s="85">
        <f t="shared" si="10"/>
        <v>0.63975773015751269</v>
      </c>
      <c r="K139" s="85">
        <f t="shared" si="10"/>
        <v>0.64146279216873403</v>
      </c>
      <c r="L139" s="85">
        <f t="shared" si="10"/>
        <v>0.64163872870400007</v>
      </c>
      <c r="M139" s="85">
        <f t="shared" si="10"/>
        <v>0.64393192297349733</v>
      </c>
      <c r="N139" s="85">
        <f t="shared" si="10"/>
        <v>0.64338730497044583</v>
      </c>
      <c r="O139" s="85">
        <f t="shared" si="10"/>
        <v>0.64337925197740942</v>
      </c>
      <c r="P139" s="85">
        <f t="shared" si="10"/>
        <v>0.643260477505603</v>
      </c>
      <c r="Q139" s="85">
        <f t="shared" si="10"/>
        <v>0.63983571936285744</v>
      </c>
    </row>
    <row r="140" spans="1:17" x14ac:dyDescent="0.25">
      <c r="A140" s="57" t="s">
        <v>139</v>
      </c>
      <c r="B140" s="87">
        <f t="shared" ref="B140:Q140" si="11">IF(B$44=0,0,B$44/B$5)</f>
        <v>3.6640377265604443E-2</v>
      </c>
      <c r="C140" s="87">
        <f t="shared" si="11"/>
        <v>3.6761381259561091E-2</v>
      </c>
      <c r="D140" s="87">
        <f t="shared" si="11"/>
        <v>3.6776956395800899E-2</v>
      </c>
      <c r="E140" s="87">
        <f t="shared" si="11"/>
        <v>3.6823943252851973E-2</v>
      </c>
      <c r="F140" s="87">
        <f t="shared" si="11"/>
        <v>3.6860342020990665E-2</v>
      </c>
      <c r="G140" s="87">
        <f t="shared" si="11"/>
        <v>3.6850257239402072E-2</v>
      </c>
      <c r="H140" s="87">
        <f t="shared" si="11"/>
        <v>3.6777431231514557E-2</v>
      </c>
      <c r="I140" s="87">
        <f t="shared" si="11"/>
        <v>3.6705693469880944E-2</v>
      </c>
      <c r="J140" s="87">
        <f t="shared" si="11"/>
        <v>3.6819376119850013E-2</v>
      </c>
      <c r="K140" s="87">
        <f t="shared" si="11"/>
        <v>3.6590023824659972E-2</v>
      </c>
      <c r="L140" s="87">
        <f t="shared" si="11"/>
        <v>3.6579487580759545E-2</v>
      </c>
      <c r="M140" s="87">
        <f t="shared" si="11"/>
        <v>3.6211702186361605E-2</v>
      </c>
      <c r="N140" s="87">
        <f t="shared" si="11"/>
        <v>3.6315781381789446E-2</v>
      </c>
      <c r="O140" s="87">
        <f t="shared" si="11"/>
        <v>3.6625222827622372E-2</v>
      </c>
      <c r="P140" s="87">
        <f t="shared" si="11"/>
        <v>3.6288080503048221E-2</v>
      </c>
      <c r="Q140" s="87">
        <f t="shared" si="11"/>
        <v>3.6412728575776751E-2</v>
      </c>
    </row>
    <row r="141" spans="1:17" hidden="1" x14ac:dyDescent="0.2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 x14ac:dyDescent="0.2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 x14ac:dyDescent="0.25">
      <c r="A143" s="40" t="s">
        <v>140</v>
      </c>
      <c r="B143" s="41">
        <f t="shared" ref="B143:Q143" si="12">SUM(B144:B149,B151:B153,B155:B156,B158:B159)</f>
        <v>0.99999999999999967</v>
      </c>
      <c r="C143" s="41">
        <f t="shared" si="12"/>
        <v>1.0000000000000002</v>
      </c>
      <c r="D143" s="41">
        <f t="shared" si="12"/>
        <v>1</v>
      </c>
      <c r="E143" s="41">
        <f t="shared" si="12"/>
        <v>1.0000000000000004</v>
      </c>
      <c r="F143" s="41">
        <f t="shared" si="12"/>
        <v>1.0000000000000002</v>
      </c>
      <c r="G143" s="41">
        <f t="shared" si="12"/>
        <v>1.0000000000000002</v>
      </c>
      <c r="H143" s="41">
        <f t="shared" si="12"/>
        <v>0.99999999999999989</v>
      </c>
      <c r="I143" s="41">
        <f t="shared" si="12"/>
        <v>1.0000000000000004</v>
      </c>
      <c r="J143" s="41">
        <f t="shared" si="12"/>
        <v>1</v>
      </c>
      <c r="K143" s="41">
        <f t="shared" si="12"/>
        <v>1</v>
      </c>
      <c r="L143" s="41">
        <f t="shared" si="12"/>
        <v>0.99999999999999978</v>
      </c>
      <c r="M143" s="41">
        <f t="shared" si="12"/>
        <v>0.99999999999999978</v>
      </c>
      <c r="N143" s="41">
        <f t="shared" si="12"/>
        <v>0.99999999999999967</v>
      </c>
      <c r="O143" s="41">
        <f t="shared" si="12"/>
        <v>0.99999999999999978</v>
      </c>
      <c r="P143" s="41">
        <f t="shared" si="12"/>
        <v>1.0000000000000002</v>
      </c>
      <c r="Q143" s="41">
        <f t="shared" si="12"/>
        <v>1</v>
      </c>
    </row>
    <row r="144" spans="1:17" x14ac:dyDescent="0.25">
      <c r="A144" s="20" t="s">
        <v>73</v>
      </c>
      <c r="B144" s="81">
        <f t="shared" ref="B144:Q144" si="13">IF(B$48=0,0,B$48/B$47)</f>
        <v>6.3182996915424356E-3</v>
      </c>
      <c r="C144" s="81">
        <f t="shared" si="13"/>
        <v>6.4511151002273953E-3</v>
      </c>
      <c r="D144" s="81">
        <f t="shared" si="13"/>
        <v>6.2282232795046102E-3</v>
      </c>
      <c r="E144" s="81">
        <f t="shared" si="13"/>
        <v>6.45194427119411E-3</v>
      </c>
      <c r="F144" s="81">
        <f t="shared" si="13"/>
        <v>6.2027219268842668E-3</v>
      </c>
      <c r="G144" s="81">
        <f t="shared" si="13"/>
        <v>6.4503863445206679E-3</v>
      </c>
      <c r="H144" s="81">
        <f t="shared" si="13"/>
        <v>6.328812231750784E-3</v>
      </c>
      <c r="I144" s="81">
        <f t="shared" si="13"/>
        <v>6.2069273123018069E-3</v>
      </c>
      <c r="J144" s="81">
        <f t="shared" si="13"/>
        <v>6.478058725873129E-3</v>
      </c>
      <c r="K144" s="81">
        <f t="shared" si="13"/>
        <v>6.463533737626319E-3</v>
      </c>
      <c r="L144" s="81">
        <f t="shared" si="13"/>
        <v>6.440282307400568E-3</v>
      </c>
      <c r="M144" s="81">
        <f t="shared" si="13"/>
        <v>6.3779360347436193E-3</v>
      </c>
      <c r="N144" s="81">
        <f t="shared" si="13"/>
        <v>6.2762589890392522E-3</v>
      </c>
      <c r="O144" s="81">
        <f t="shared" si="13"/>
        <v>6.2148536032468138E-3</v>
      </c>
      <c r="P144" s="81">
        <f t="shared" si="13"/>
        <v>6.15718487297621E-3</v>
      </c>
      <c r="Q144" s="81">
        <f t="shared" si="13"/>
        <v>6.1302407022410365E-3</v>
      </c>
    </row>
    <row r="145" spans="1:17" x14ac:dyDescent="0.25">
      <c r="A145" s="22" t="s">
        <v>74</v>
      </c>
      <c r="B145" s="82">
        <f t="shared" ref="B145:Q145" si="14">IF(B$49=0,0,B$49/B$47)</f>
        <v>1.694057744649889E-3</v>
      </c>
      <c r="C145" s="82">
        <f t="shared" si="14"/>
        <v>1.7297775934446526E-3</v>
      </c>
      <c r="D145" s="82">
        <f t="shared" si="14"/>
        <v>1.6698700241419174E-3</v>
      </c>
      <c r="E145" s="82">
        <f t="shared" si="14"/>
        <v>1.7297253879085912E-3</v>
      </c>
      <c r="F145" s="82">
        <f t="shared" si="14"/>
        <v>1.6630551100939041E-3</v>
      </c>
      <c r="G145" s="82">
        <f t="shared" si="14"/>
        <v>1.7295236708164748E-3</v>
      </c>
      <c r="H145" s="82">
        <f t="shared" si="14"/>
        <v>1.6969713287713435E-3</v>
      </c>
      <c r="I145" s="82">
        <f t="shared" si="14"/>
        <v>1.664182806700673E-3</v>
      </c>
      <c r="J145" s="82">
        <f t="shared" si="14"/>
        <v>1.7367562325099728E-3</v>
      </c>
      <c r="K145" s="82">
        <f t="shared" si="14"/>
        <v>1.7328704128627699E-3</v>
      </c>
      <c r="L145" s="82">
        <f t="shared" si="14"/>
        <v>1.7266226533779257E-3</v>
      </c>
      <c r="M145" s="82">
        <f t="shared" si="14"/>
        <v>1.7099098021547822E-3</v>
      </c>
      <c r="N145" s="82">
        <f t="shared" si="14"/>
        <v>1.6826681286273028E-3</v>
      </c>
      <c r="O145" s="82">
        <f t="shared" si="14"/>
        <v>1.6662953815702859E-3</v>
      </c>
      <c r="P145" s="82">
        <f t="shared" si="14"/>
        <v>1.6508157106215552E-3</v>
      </c>
      <c r="Q145" s="82">
        <f t="shared" si="14"/>
        <v>1.643886063479847E-3</v>
      </c>
    </row>
    <row r="146" spans="1:17" x14ac:dyDescent="0.25">
      <c r="A146" s="22" t="s">
        <v>75</v>
      </c>
      <c r="B146" s="82">
        <f t="shared" ref="B146:Q146" si="15">IF(B$50=0,0,B$50/B$47)</f>
        <v>1.2837711128337001E-2</v>
      </c>
      <c r="C146" s="82">
        <f t="shared" si="15"/>
        <v>1.3106348863771081E-2</v>
      </c>
      <c r="D146" s="82">
        <f t="shared" si="15"/>
        <v>1.2655098113756492E-2</v>
      </c>
      <c r="E146" s="82">
        <f t="shared" si="15"/>
        <v>1.3111094223960958E-2</v>
      </c>
      <c r="F146" s="82">
        <f t="shared" si="15"/>
        <v>1.2603032967258392E-2</v>
      </c>
      <c r="G146" s="82">
        <f t="shared" si="15"/>
        <v>1.3105520693237487E-2</v>
      </c>
      <c r="H146" s="82">
        <f t="shared" si="15"/>
        <v>1.2858012013159028E-2</v>
      </c>
      <c r="I146" s="82">
        <f t="shared" si="15"/>
        <v>1.261157590280808E-2</v>
      </c>
      <c r="J146" s="82">
        <f t="shared" si="15"/>
        <v>1.3163830406508962E-2</v>
      </c>
      <c r="K146" s="82">
        <f t="shared" si="15"/>
        <v>1.3134222115331841E-2</v>
      </c>
      <c r="L146" s="82">
        <f t="shared" si="15"/>
        <v>1.3087130825861737E-2</v>
      </c>
      <c r="M146" s="82">
        <f t="shared" si="15"/>
        <v>1.2960416064261585E-2</v>
      </c>
      <c r="N146" s="82">
        <f t="shared" si="15"/>
        <v>1.2753603733359651E-2</v>
      </c>
      <c r="O146" s="82">
        <f t="shared" si="15"/>
        <v>1.2627821436697155E-2</v>
      </c>
      <c r="P146" s="82">
        <f t="shared" si="15"/>
        <v>1.2510844314842113E-2</v>
      </c>
      <c r="Q146" s="82">
        <f t="shared" si="15"/>
        <v>1.2452813828254741E-2</v>
      </c>
    </row>
    <row r="147" spans="1:17" x14ac:dyDescent="0.25">
      <c r="A147" s="22" t="s">
        <v>76</v>
      </c>
      <c r="B147" s="82">
        <f t="shared" ref="B147:Q147" si="16">IF(B$51=0,0,B$51/B$47)</f>
        <v>4.6034310893794663E-3</v>
      </c>
      <c r="C147" s="82">
        <f t="shared" si="16"/>
        <v>4.7003823011016483E-3</v>
      </c>
      <c r="D147" s="82">
        <f t="shared" si="16"/>
        <v>4.5377413637640281E-3</v>
      </c>
      <c r="E147" s="82">
        <f t="shared" si="16"/>
        <v>4.7005259770519364E-3</v>
      </c>
      <c r="F147" s="82">
        <f t="shared" si="16"/>
        <v>4.5191991301634059E-3</v>
      </c>
      <c r="G147" s="82">
        <f t="shared" si="16"/>
        <v>4.6997531700306051E-3</v>
      </c>
      <c r="H147" s="82">
        <f t="shared" si="16"/>
        <v>4.6112496793602421E-3</v>
      </c>
      <c r="I147" s="82">
        <f t="shared" si="16"/>
        <v>4.5222633740371792E-3</v>
      </c>
      <c r="J147" s="82">
        <f t="shared" si="16"/>
        <v>4.7196013654402808E-3</v>
      </c>
      <c r="K147" s="82">
        <f t="shared" si="16"/>
        <v>4.7090330876607333E-3</v>
      </c>
      <c r="L147" s="82">
        <f t="shared" si="16"/>
        <v>4.6920695807888043E-3</v>
      </c>
      <c r="M147" s="82">
        <f t="shared" si="16"/>
        <v>4.6466505727769452E-3</v>
      </c>
      <c r="N147" s="82">
        <f t="shared" si="16"/>
        <v>4.5726033742492468E-3</v>
      </c>
      <c r="O147" s="82">
        <f t="shared" si="16"/>
        <v>4.5280172057965773E-3</v>
      </c>
      <c r="P147" s="82">
        <f t="shared" si="16"/>
        <v>4.4859710407956638E-3</v>
      </c>
      <c r="Q147" s="82">
        <f t="shared" si="16"/>
        <v>4.4668339970098479E-3</v>
      </c>
    </row>
    <row r="148" spans="1:17" x14ac:dyDescent="0.25">
      <c r="A148" s="24" t="s">
        <v>77</v>
      </c>
      <c r="B148" s="83">
        <f t="shared" ref="B148:Q148" si="17">IF(B$52=0,0,B$52/B$47)</f>
        <v>7.5689198326556939E-3</v>
      </c>
      <c r="C148" s="83">
        <f t="shared" si="17"/>
        <v>7.690312355550062E-3</v>
      </c>
      <c r="D148" s="83">
        <f t="shared" si="17"/>
        <v>7.4268990755605498E-3</v>
      </c>
      <c r="E148" s="83">
        <f t="shared" si="17"/>
        <v>7.6901541729735411E-3</v>
      </c>
      <c r="F148" s="83">
        <f t="shared" si="17"/>
        <v>7.3940405979119588E-3</v>
      </c>
      <c r="G148" s="83">
        <f t="shared" si="17"/>
        <v>7.6896491044227775E-3</v>
      </c>
      <c r="H148" s="83">
        <f t="shared" si="17"/>
        <v>7.5451101115294036E-3</v>
      </c>
      <c r="I148" s="83">
        <f t="shared" si="17"/>
        <v>7.3997212715529977E-3</v>
      </c>
      <c r="J148" s="83">
        <f t="shared" si="17"/>
        <v>7.721995605381473E-3</v>
      </c>
      <c r="K148" s="83">
        <f t="shared" si="17"/>
        <v>7.7044812821103351E-3</v>
      </c>
      <c r="L148" s="83">
        <f t="shared" si="17"/>
        <v>7.6766398903925313E-3</v>
      </c>
      <c r="M148" s="83">
        <f t="shared" si="17"/>
        <v>7.6021132799244644E-3</v>
      </c>
      <c r="N148" s="83">
        <f t="shared" si="17"/>
        <v>7.4878737163398892E-3</v>
      </c>
      <c r="O148" s="83">
        <f t="shared" si="17"/>
        <v>7.4157982658820129E-3</v>
      </c>
      <c r="P148" s="83">
        <f t="shared" si="17"/>
        <v>7.3487510648061628E-3</v>
      </c>
      <c r="Q148" s="83">
        <f t="shared" si="17"/>
        <v>7.3098761822653043E-3</v>
      </c>
    </row>
    <row r="149" spans="1:17" x14ac:dyDescent="0.25">
      <c r="A149" s="45" t="s">
        <v>141</v>
      </c>
      <c r="B149" s="85">
        <f t="shared" ref="B149:Q149" si="18">IF(B$57=0,0,B$57/B$47)</f>
        <v>4.7818548006286481E-2</v>
      </c>
      <c r="C149" s="85">
        <f t="shared" si="18"/>
        <v>4.7688430953285219E-2</v>
      </c>
      <c r="D149" s="85">
        <f t="shared" si="18"/>
        <v>5.1499788972634311E-2</v>
      </c>
      <c r="E149" s="85">
        <f t="shared" si="18"/>
        <v>4.7768912254661088E-2</v>
      </c>
      <c r="F149" s="85">
        <f t="shared" si="18"/>
        <v>4.8646033098301719E-2</v>
      </c>
      <c r="G149" s="85">
        <f t="shared" si="18"/>
        <v>4.9327491860538142E-2</v>
      </c>
      <c r="H149" s="85">
        <f t="shared" si="18"/>
        <v>5.2801138735748779E-2</v>
      </c>
      <c r="I149" s="85">
        <f t="shared" si="18"/>
        <v>5.2275455537557081E-2</v>
      </c>
      <c r="J149" s="85">
        <f t="shared" si="18"/>
        <v>4.9037598057319789E-2</v>
      </c>
      <c r="K149" s="85">
        <f t="shared" si="18"/>
        <v>5.1898523131492028E-2</v>
      </c>
      <c r="L149" s="85">
        <f t="shared" si="18"/>
        <v>4.9776975875768029E-2</v>
      </c>
      <c r="M149" s="85">
        <f t="shared" si="18"/>
        <v>4.7232964125224118E-2</v>
      </c>
      <c r="N149" s="85">
        <f t="shared" si="18"/>
        <v>4.9144774559659023E-2</v>
      </c>
      <c r="O149" s="85">
        <f t="shared" si="18"/>
        <v>4.7413612298676085E-2</v>
      </c>
      <c r="P149" s="85">
        <f t="shared" si="18"/>
        <v>4.7485395775574972E-2</v>
      </c>
      <c r="Q149" s="85">
        <f t="shared" si="18"/>
        <v>4.6491227572522463E-2</v>
      </c>
    </row>
    <row r="150" spans="1:17" x14ac:dyDescent="0.25">
      <c r="A150" s="45" t="s">
        <v>142</v>
      </c>
      <c r="B150" s="85">
        <f t="shared" ref="B150:Q150" si="19">IF(B$58=0,0,B$58/B$47)</f>
        <v>0.11850998451670479</v>
      </c>
      <c r="C150" s="85">
        <f t="shared" si="19"/>
        <v>0.11860249143744292</v>
      </c>
      <c r="D150" s="85">
        <f t="shared" si="19"/>
        <v>0.11265328418237823</v>
      </c>
      <c r="E150" s="85">
        <f t="shared" si="19"/>
        <v>0.11862721200760504</v>
      </c>
      <c r="F150" s="85">
        <f t="shared" si="19"/>
        <v>0.11764850137362584</v>
      </c>
      <c r="G150" s="85">
        <f t="shared" si="19"/>
        <v>0.11707314896570017</v>
      </c>
      <c r="H150" s="85">
        <f t="shared" si="19"/>
        <v>0.11126219194729683</v>
      </c>
      <c r="I150" s="85">
        <f t="shared" si="19"/>
        <v>0.11148820100566287</v>
      </c>
      <c r="J150" s="85">
        <f t="shared" si="19"/>
        <v>0.11831704925867624</v>
      </c>
      <c r="K150" s="85">
        <f t="shared" si="19"/>
        <v>0.1136972594738575</v>
      </c>
      <c r="L150" s="85">
        <f t="shared" si="19"/>
        <v>0.11770894471785</v>
      </c>
      <c r="M150" s="85">
        <f t="shared" si="19"/>
        <v>0.12193150806746461</v>
      </c>
      <c r="N150" s="85">
        <f t="shared" si="19"/>
        <v>0.11897840471188191</v>
      </c>
      <c r="O150" s="85">
        <f t="shared" si="19"/>
        <v>0.12152591933356999</v>
      </c>
      <c r="P150" s="85">
        <f t="shared" si="19"/>
        <v>0.12074682975388798</v>
      </c>
      <c r="Q150" s="85">
        <f t="shared" si="19"/>
        <v>0.12202841861326051</v>
      </c>
    </row>
    <row r="151" spans="1:17" x14ac:dyDescent="0.25">
      <c r="A151" s="47" t="s">
        <v>143</v>
      </c>
      <c r="B151" s="86">
        <f t="shared" ref="B151:Q151" si="20">IF(B$59=0,0,B$59/B$47)</f>
        <v>9.7944270555663293E-2</v>
      </c>
      <c r="C151" s="86">
        <f t="shared" si="20"/>
        <v>9.7192674190003922E-2</v>
      </c>
      <c r="D151" s="86">
        <f t="shared" si="20"/>
        <v>9.0772849594441263E-2</v>
      </c>
      <c r="E151" s="86">
        <f t="shared" si="20"/>
        <v>9.8073948208762626E-2</v>
      </c>
      <c r="F151" s="86">
        <f t="shared" si="20"/>
        <v>9.526163969298676E-2</v>
      </c>
      <c r="G151" s="86">
        <f t="shared" si="20"/>
        <v>9.5081403354877969E-2</v>
      </c>
      <c r="H151" s="86">
        <f t="shared" si="20"/>
        <v>8.9265134963643453E-2</v>
      </c>
      <c r="I151" s="86">
        <f t="shared" si="20"/>
        <v>8.9348376616605218E-2</v>
      </c>
      <c r="J151" s="86">
        <f t="shared" si="20"/>
        <v>9.6389774782742091E-2</v>
      </c>
      <c r="K151" s="86">
        <f t="shared" si="20"/>
        <v>9.1791931833093365E-2</v>
      </c>
      <c r="L151" s="86">
        <f t="shared" si="20"/>
        <v>9.5510188724466746E-2</v>
      </c>
      <c r="M151" s="86">
        <f t="shared" si="20"/>
        <v>9.9355346916871853E-2</v>
      </c>
      <c r="N151" s="86">
        <f t="shared" si="20"/>
        <v>9.5559122717031236E-2</v>
      </c>
      <c r="O151" s="86">
        <f t="shared" si="20"/>
        <v>9.5703812408401201E-2</v>
      </c>
      <c r="P151" s="86">
        <f t="shared" si="20"/>
        <v>9.3919443195700295E-2</v>
      </c>
      <c r="Q151" s="86">
        <f t="shared" si="20"/>
        <v>9.2270515418628324E-2</v>
      </c>
    </row>
    <row r="152" spans="1:17" x14ac:dyDescent="0.25">
      <c r="A152" s="47" t="s">
        <v>144</v>
      </c>
      <c r="B152" s="86">
        <f t="shared" ref="B152:Q152" si="21">IF(B$65=0,0,B$65/B$47)</f>
        <v>2.0565713961041506E-2</v>
      </c>
      <c r="C152" s="86">
        <f t="shared" si="21"/>
        <v>2.1409817247438998E-2</v>
      </c>
      <c r="D152" s="86">
        <f t="shared" si="21"/>
        <v>2.1880434587936981E-2</v>
      </c>
      <c r="E152" s="86">
        <f t="shared" si="21"/>
        <v>2.0553263798842446E-2</v>
      </c>
      <c r="F152" s="86">
        <f t="shared" si="21"/>
        <v>2.2386861680639039E-2</v>
      </c>
      <c r="G152" s="86">
        <f t="shared" si="21"/>
        <v>2.1991745610822233E-2</v>
      </c>
      <c r="H152" s="86">
        <f t="shared" si="21"/>
        <v>2.1997056983653368E-2</v>
      </c>
      <c r="I152" s="86">
        <f t="shared" si="21"/>
        <v>2.2139824389057611E-2</v>
      </c>
      <c r="J152" s="86">
        <f t="shared" si="21"/>
        <v>2.1927274475934209E-2</v>
      </c>
      <c r="K152" s="86">
        <f t="shared" si="21"/>
        <v>2.1905327640764072E-2</v>
      </c>
      <c r="L152" s="86">
        <f t="shared" si="21"/>
        <v>2.2198755993383255E-2</v>
      </c>
      <c r="M152" s="86">
        <f t="shared" si="21"/>
        <v>2.2576161150592737E-2</v>
      </c>
      <c r="N152" s="86">
        <f t="shared" si="21"/>
        <v>2.3419281994850605E-2</v>
      </c>
      <c r="O152" s="86">
        <f t="shared" si="21"/>
        <v>2.58221069251688E-2</v>
      </c>
      <c r="P152" s="86">
        <f t="shared" si="21"/>
        <v>2.6827386558187692E-2</v>
      </c>
      <c r="Q152" s="86">
        <f t="shared" si="21"/>
        <v>2.814396477927409E-2</v>
      </c>
    </row>
    <row r="153" spans="1:17" x14ac:dyDescent="0.25">
      <c r="A153" s="47" t="s">
        <v>145</v>
      </c>
      <c r="B153" s="88">
        <f t="shared" ref="B153:Q153" si="22">IF(B$76=0,0,B$76/B$47)</f>
        <v>0</v>
      </c>
      <c r="C153" s="88">
        <f t="shared" si="22"/>
        <v>0</v>
      </c>
      <c r="D153" s="88">
        <f t="shared" si="22"/>
        <v>0</v>
      </c>
      <c r="E153" s="88">
        <f t="shared" si="22"/>
        <v>0</v>
      </c>
      <c r="F153" s="88">
        <f t="shared" si="22"/>
        <v>0</v>
      </c>
      <c r="G153" s="88">
        <f t="shared" si="22"/>
        <v>0</v>
      </c>
      <c r="H153" s="88">
        <f t="shared" si="22"/>
        <v>0</v>
      </c>
      <c r="I153" s="88">
        <f t="shared" si="22"/>
        <v>0</v>
      </c>
      <c r="J153" s="88">
        <f t="shared" si="22"/>
        <v>0</v>
      </c>
      <c r="K153" s="88">
        <f t="shared" si="22"/>
        <v>0</v>
      </c>
      <c r="L153" s="88">
        <f t="shared" si="22"/>
        <v>0</v>
      </c>
      <c r="M153" s="88">
        <f t="shared" si="22"/>
        <v>0</v>
      </c>
      <c r="N153" s="88">
        <f t="shared" si="22"/>
        <v>0</v>
      </c>
      <c r="O153" s="88">
        <f t="shared" si="22"/>
        <v>0</v>
      </c>
      <c r="P153" s="88">
        <f t="shared" si="22"/>
        <v>0</v>
      </c>
      <c r="Q153" s="88">
        <f t="shared" si="22"/>
        <v>1.6139384153580779E-3</v>
      </c>
    </row>
    <row r="154" spans="1:17" x14ac:dyDescent="0.25">
      <c r="A154" s="45" t="s">
        <v>146</v>
      </c>
      <c r="B154" s="85">
        <f t="shared" ref="B154:Q154" si="23">IF(B$77=0,0,B$77/B$47)</f>
        <v>0.69628263650508015</v>
      </c>
      <c r="C154" s="85">
        <f t="shared" si="23"/>
        <v>0.69543860700630544</v>
      </c>
      <c r="D154" s="85">
        <f t="shared" si="23"/>
        <v>0.69744415555707773</v>
      </c>
      <c r="E154" s="85">
        <f t="shared" si="23"/>
        <v>0.69512253624923126</v>
      </c>
      <c r="F154" s="85">
        <f t="shared" si="23"/>
        <v>0.69636636533318985</v>
      </c>
      <c r="G154" s="85">
        <f t="shared" si="23"/>
        <v>0.69473356134086917</v>
      </c>
      <c r="H154" s="85">
        <f t="shared" si="23"/>
        <v>0.69776745416864416</v>
      </c>
      <c r="I154" s="85">
        <f t="shared" si="23"/>
        <v>0.69936611128033299</v>
      </c>
      <c r="J154" s="85">
        <f t="shared" si="23"/>
        <v>0.69370697084527966</v>
      </c>
      <c r="K154" s="85">
        <f t="shared" si="23"/>
        <v>0.6954436600743843</v>
      </c>
      <c r="L154" s="85">
        <f t="shared" si="23"/>
        <v>0.69368789796052366</v>
      </c>
      <c r="M154" s="85">
        <f t="shared" si="23"/>
        <v>0.69269666246670514</v>
      </c>
      <c r="N154" s="85">
        <f t="shared" si="23"/>
        <v>0.69396280465087035</v>
      </c>
      <c r="O154" s="85">
        <f t="shared" si="23"/>
        <v>0.69320859673307766</v>
      </c>
      <c r="P154" s="85">
        <f t="shared" si="23"/>
        <v>0.69507774940219302</v>
      </c>
      <c r="Q154" s="85">
        <f t="shared" si="23"/>
        <v>0.69629513544913302</v>
      </c>
    </row>
    <row r="155" spans="1:17" x14ac:dyDescent="0.25">
      <c r="A155" s="47" t="s">
        <v>147</v>
      </c>
      <c r="B155" s="88">
        <f t="shared" ref="B155:Q155" si="24">IF(B$78=0,0,B$78/B$47)</f>
        <v>0.64726914663980295</v>
      </c>
      <c r="C155" s="88">
        <f t="shared" si="24"/>
        <v>0.6461952246701993</v>
      </c>
      <c r="D155" s="88">
        <f t="shared" si="24"/>
        <v>0.64434029901263179</v>
      </c>
      <c r="E155" s="88">
        <f t="shared" si="24"/>
        <v>0.64636949657152376</v>
      </c>
      <c r="F155" s="88">
        <f t="shared" si="24"/>
        <v>0.64604278293534423</v>
      </c>
      <c r="G155" s="88">
        <f t="shared" si="24"/>
        <v>0.64371047043937624</v>
      </c>
      <c r="H155" s="88">
        <f t="shared" si="24"/>
        <v>0.64259362163923417</v>
      </c>
      <c r="I155" s="88">
        <f t="shared" si="24"/>
        <v>0.64438199149734743</v>
      </c>
      <c r="J155" s="88">
        <f t="shared" si="24"/>
        <v>0.64248280141607061</v>
      </c>
      <c r="K155" s="88">
        <f t="shared" si="24"/>
        <v>0.64118635034031501</v>
      </c>
      <c r="L155" s="88">
        <f t="shared" si="24"/>
        <v>0.64110050059366475</v>
      </c>
      <c r="M155" s="88">
        <f t="shared" si="24"/>
        <v>0.64372095422538345</v>
      </c>
      <c r="N155" s="88">
        <f t="shared" si="24"/>
        <v>0.64374606263392586</v>
      </c>
      <c r="O155" s="88">
        <f t="shared" si="24"/>
        <v>0.64354756231705113</v>
      </c>
      <c r="P155" s="88">
        <f t="shared" si="24"/>
        <v>0.64532570316979587</v>
      </c>
      <c r="Q155" s="88">
        <f t="shared" si="24"/>
        <v>0.64800842497230116</v>
      </c>
    </row>
    <row r="156" spans="1:17" x14ac:dyDescent="0.25">
      <c r="A156" s="47" t="s">
        <v>148</v>
      </c>
      <c r="B156" s="88">
        <f t="shared" ref="B156:Q156" si="25">IF(B$86=0,0,B$86/B$47)</f>
        <v>4.9013489865276892E-2</v>
      </c>
      <c r="C156" s="88">
        <f t="shared" si="25"/>
        <v>4.9243382336106194E-2</v>
      </c>
      <c r="D156" s="88">
        <f t="shared" si="25"/>
        <v>5.3103856544445945E-2</v>
      </c>
      <c r="E156" s="88">
        <f t="shared" si="25"/>
        <v>4.8753039677707381E-2</v>
      </c>
      <c r="F156" s="88">
        <f t="shared" si="25"/>
        <v>5.0323582397845582E-2</v>
      </c>
      <c r="G156" s="88">
        <f t="shared" si="25"/>
        <v>5.102309090149286E-2</v>
      </c>
      <c r="H156" s="88">
        <f t="shared" si="25"/>
        <v>5.5173832529410043E-2</v>
      </c>
      <c r="I156" s="88">
        <f t="shared" si="25"/>
        <v>5.4984119782985487E-2</v>
      </c>
      <c r="J156" s="88">
        <f t="shared" si="25"/>
        <v>5.1224169429209057E-2</v>
      </c>
      <c r="K156" s="88">
        <f t="shared" si="25"/>
        <v>5.4257309734068997E-2</v>
      </c>
      <c r="L156" s="88">
        <f t="shared" si="25"/>
        <v>5.2587397366858794E-2</v>
      </c>
      <c r="M156" s="88">
        <f t="shared" si="25"/>
        <v>4.8975708241321678E-2</v>
      </c>
      <c r="N156" s="88">
        <f t="shared" si="25"/>
        <v>5.0216742016944448E-2</v>
      </c>
      <c r="O156" s="88">
        <f t="shared" si="25"/>
        <v>4.9661034416026491E-2</v>
      </c>
      <c r="P156" s="88">
        <f t="shared" si="25"/>
        <v>4.9752046232397339E-2</v>
      </c>
      <c r="Q156" s="88">
        <f t="shared" si="25"/>
        <v>4.828671047683198E-2</v>
      </c>
    </row>
    <row r="157" spans="1:17" x14ac:dyDescent="0.25">
      <c r="A157" s="45" t="s">
        <v>149</v>
      </c>
      <c r="B157" s="85">
        <f t="shared" ref="B157:Q157" si="26">IF(B$87=0,0,B$87/B$47)</f>
        <v>0.10436641148536414</v>
      </c>
      <c r="C157" s="85">
        <f t="shared" si="26"/>
        <v>0.10459253438887173</v>
      </c>
      <c r="D157" s="85">
        <f t="shared" si="26"/>
        <v>0.10588493943118217</v>
      </c>
      <c r="E157" s="85">
        <f t="shared" si="26"/>
        <v>0.10479789545541386</v>
      </c>
      <c r="F157" s="85">
        <f t="shared" si="26"/>
        <v>0.10495705046257085</v>
      </c>
      <c r="G157" s="85">
        <f t="shared" si="26"/>
        <v>0.10519096484986484</v>
      </c>
      <c r="H157" s="85">
        <f t="shared" si="26"/>
        <v>0.10512905978373928</v>
      </c>
      <c r="I157" s="85">
        <f t="shared" si="26"/>
        <v>0.10446556150904672</v>
      </c>
      <c r="J157" s="85">
        <f t="shared" si="26"/>
        <v>0.10511813950301048</v>
      </c>
      <c r="K157" s="85">
        <f t="shared" si="26"/>
        <v>0.10521641668467462</v>
      </c>
      <c r="L157" s="85">
        <f t="shared" si="26"/>
        <v>0.10520343618803665</v>
      </c>
      <c r="M157" s="85">
        <f t="shared" si="26"/>
        <v>0.10484183958674455</v>
      </c>
      <c r="N157" s="85">
        <f t="shared" si="26"/>
        <v>0.1051410081359731</v>
      </c>
      <c r="O157" s="85">
        <f t="shared" si="26"/>
        <v>0.10539908574148327</v>
      </c>
      <c r="P157" s="85">
        <f t="shared" si="26"/>
        <v>0.10453645806430244</v>
      </c>
      <c r="Q157" s="85">
        <f t="shared" si="26"/>
        <v>0.10318156759183321</v>
      </c>
    </row>
    <row r="158" spans="1:17" x14ac:dyDescent="0.25">
      <c r="A158" s="47" t="s">
        <v>150</v>
      </c>
      <c r="B158" s="88">
        <f t="shared" ref="B158:Q158" si="27">IF(B$88=0,0,B$88/B$47)</f>
        <v>5.6240395622951626E-2</v>
      </c>
      <c r="C158" s="88">
        <f t="shared" si="27"/>
        <v>5.6597472217397048E-2</v>
      </c>
      <c r="D158" s="88">
        <f t="shared" si="27"/>
        <v>5.4054012639300923E-2</v>
      </c>
      <c r="E158" s="88">
        <f t="shared" si="27"/>
        <v>5.6721834496896682E-2</v>
      </c>
      <c r="F158" s="88">
        <f t="shared" si="27"/>
        <v>5.5998228872577514E-2</v>
      </c>
      <c r="G158" s="88">
        <f t="shared" si="27"/>
        <v>5.5546302794856596E-2</v>
      </c>
      <c r="H158" s="88">
        <f t="shared" si="27"/>
        <v>5.1988415696929705E-2</v>
      </c>
      <c r="I158" s="88">
        <f t="shared" si="27"/>
        <v>5.1853980703946374E-2</v>
      </c>
      <c r="J158" s="88">
        <f t="shared" si="27"/>
        <v>5.5765235235592674E-2</v>
      </c>
      <c r="K158" s="88">
        <f t="shared" si="27"/>
        <v>5.2984191918385028E-2</v>
      </c>
      <c r="L158" s="88">
        <f t="shared" si="27"/>
        <v>5.5106399986410454E-2</v>
      </c>
      <c r="M158" s="88">
        <f t="shared" si="27"/>
        <v>5.7305172843528963E-2</v>
      </c>
      <c r="N158" s="88">
        <f t="shared" si="27"/>
        <v>5.5680238233426028E-2</v>
      </c>
      <c r="O158" s="88">
        <f t="shared" si="27"/>
        <v>5.7680609277488991E-2</v>
      </c>
      <c r="P158" s="88">
        <f t="shared" si="27"/>
        <v>5.6745736563770473E-2</v>
      </c>
      <c r="Q158" s="88">
        <f t="shared" si="27"/>
        <v>5.639140668347397E-2</v>
      </c>
    </row>
    <row r="159" spans="1:17" x14ac:dyDescent="0.25">
      <c r="A159" s="49" t="s">
        <v>151</v>
      </c>
      <c r="B159" s="89">
        <f t="shared" ref="B159:Q159" si="28">IF(B$94=0,0,B$94/B$47)</f>
        <v>4.8126015862412476E-2</v>
      </c>
      <c r="C159" s="89">
        <f t="shared" si="28"/>
        <v>4.7995062171474694E-2</v>
      </c>
      <c r="D159" s="89">
        <f t="shared" si="28"/>
        <v>5.1830926791881268E-2</v>
      </c>
      <c r="E159" s="89">
        <f t="shared" si="28"/>
        <v>4.80760609585172E-2</v>
      </c>
      <c r="F159" s="89">
        <f t="shared" si="28"/>
        <v>4.8958821589993352E-2</v>
      </c>
      <c r="G159" s="89">
        <f t="shared" si="28"/>
        <v>4.9644662055008254E-2</v>
      </c>
      <c r="H159" s="89">
        <f t="shared" si="28"/>
        <v>5.3140644086809588E-2</v>
      </c>
      <c r="I159" s="89">
        <f t="shared" si="28"/>
        <v>5.2611580805100325E-2</v>
      </c>
      <c r="J159" s="89">
        <f t="shared" si="28"/>
        <v>4.935290426741782E-2</v>
      </c>
      <c r="K159" s="89">
        <f t="shared" si="28"/>
        <v>5.223222476628963E-2</v>
      </c>
      <c r="L159" s="89">
        <f t="shared" si="28"/>
        <v>5.009703620162622E-2</v>
      </c>
      <c r="M159" s="89">
        <f t="shared" si="28"/>
        <v>4.7536666743215578E-2</v>
      </c>
      <c r="N159" s="89">
        <f t="shared" si="28"/>
        <v>4.9460769902547073E-2</v>
      </c>
      <c r="O159" s="89">
        <f t="shared" si="28"/>
        <v>4.7718476463994242E-2</v>
      </c>
      <c r="P159" s="89">
        <f t="shared" si="28"/>
        <v>4.7790721500531964E-2</v>
      </c>
      <c r="Q159" s="89">
        <f t="shared" si="28"/>
        <v>4.6790160908359218E-2</v>
      </c>
    </row>
    <row r="160" spans="1:17" hidden="1" x14ac:dyDescent="0.2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 x14ac:dyDescent="0.2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 x14ac:dyDescent="0.25">
      <c r="A162" s="40" t="s">
        <v>152</v>
      </c>
      <c r="B162" s="41">
        <f t="shared" ref="B162:Q162" si="29">SUM(B163:B167,B169:B171,B173:B175)</f>
        <v>1</v>
      </c>
      <c r="C162" s="41">
        <f t="shared" si="29"/>
        <v>1</v>
      </c>
      <c r="D162" s="41">
        <f t="shared" si="29"/>
        <v>0.99999999999999989</v>
      </c>
      <c r="E162" s="41">
        <f t="shared" si="29"/>
        <v>1.0000000000000002</v>
      </c>
      <c r="F162" s="41">
        <f t="shared" si="29"/>
        <v>1.0000000000000002</v>
      </c>
      <c r="G162" s="41">
        <f t="shared" si="29"/>
        <v>1</v>
      </c>
      <c r="H162" s="41">
        <f t="shared" si="29"/>
        <v>1</v>
      </c>
      <c r="I162" s="41">
        <f t="shared" si="29"/>
        <v>0.99999999999999989</v>
      </c>
      <c r="J162" s="41">
        <f t="shared" si="29"/>
        <v>1.0000000000000004</v>
      </c>
      <c r="K162" s="41">
        <f t="shared" si="29"/>
        <v>1</v>
      </c>
      <c r="L162" s="41">
        <f t="shared" si="29"/>
        <v>0.99999999999999967</v>
      </c>
      <c r="M162" s="41">
        <f t="shared" si="29"/>
        <v>0.99999999999999967</v>
      </c>
      <c r="N162" s="41">
        <f t="shared" si="29"/>
        <v>1</v>
      </c>
      <c r="O162" s="41">
        <f t="shared" si="29"/>
        <v>0.99999999999999989</v>
      </c>
      <c r="P162" s="41">
        <f t="shared" si="29"/>
        <v>0.99999999999999944</v>
      </c>
      <c r="Q162" s="41">
        <f t="shared" si="29"/>
        <v>1.0000000000000002</v>
      </c>
    </row>
    <row r="163" spans="1:17" x14ac:dyDescent="0.25">
      <c r="A163" s="20" t="s">
        <v>73</v>
      </c>
      <c r="B163" s="81">
        <f t="shared" ref="B163:Q163" si="30">IF(B$98=0,0,B$98/B$97)</f>
        <v>7.8141509424597896E-3</v>
      </c>
      <c r="C163" s="81">
        <f t="shared" si="30"/>
        <v>7.8976891076527212E-3</v>
      </c>
      <c r="D163" s="81">
        <f t="shared" si="30"/>
        <v>7.8962478563995627E-3</v>
      </c>
      <c r="E163" s="81">
        <f t="shared" si="30"/>
        <v>7.9102827032543118E-3</v>
      </c>
      <c r="F163" s="81">
        <f t="shared" si="30"/>
        <v>7.9280101552869388E-3</v>
      </c>
      <c r="G163" s="81">
        <f t="shared" si="30"/>
        <v>7.9403206616487192E-3</v>
      </c>
      <c r="H163" s="81">
        <f t="shared" si="30"/>
        <v>7.8619392632433786E-3</v>
      </c>
      <c r="I163" s="81">
        <f t="shared" si="30"/>
        <v>7.853234779536547E-3</v>
      </c>
      <c r="J163" s="81">
        <f t="shared" si="30"/>
        <v>7.8196040358692286E-3</v>
      </c>
      <c r="K163" s="81">
        <f t="shared" si="30"/>
        <v>7.7664274464194598E-3</v>
      </c>
      <c r="L163" s="81">
        <f t="shared" si="30"/>
        <v>7.7827160098958726E-3</v>
      </c>
      <c r="M163" s="81">
        <f t="shared" si="30"/>
        <v>7.8004103189065234E-3</v>
      </c>
      <c r="N163" s="81">
        <f t="shared" si="30"/>
        <v>7.7989882064266672E-3</v>
      </c>
      <c r="O163" s="81">
        <f t="shared" si="30"/>
        <v>7.8087348070412371E-3</v>
      </c>
      <c r="P163" s="81">
        <f t="shared" si="30"/>
        <v>7.7116566271287533E-3</v>
      </c>
      <c r="Q163" s="81">
        <f t="shared" si="30"/>
        <v>7.7198334100107673E-3</v>
      </c>
    </row>
    <row r="164" spans="1:17" x14ac:dyDescent="0.25">
      <c r="A164" s="22" t="s">
        <v>74</v>
      </c>
      <c r="B164" s="82">
        <f t="shared" ref="B164:Q164" si="31">IF(B$99=0,0,B$99/B$97)</f>
        <v>2.1000202783435559E-3</v>
      </c>
      <c r="C164" s="82">
        <f t="shared" si="31"/>
        <v>2.1224126056222457E-3</v>
      </c>
      <c r="D164" s="82">
        <f t="shared" si="31"/>
        <v>2.1216683434328617E-3</v>
      </c>
      <c r="E164" s="82">
        <f t="shared" si="31"/>
        <v>2.1249415253217835E-3</v>
      </c>
      <c r="F164" s="82">
        <f t="shared" si="31"/>
        <v>2.1299779173558566E-3</v>
      </c>
      <c r="G164" s="82">
        <f t="shared" si="31"/>
        <v>2.1332568003435549E-3</v>
      </c>
      <c r="H164" s="82">
        <f t="shared" si="31"/>
        <v>2.1121504192148622E-3</v>
      </c>
      <c r="I164" s="82">
        <f t="shared" si="31"/>
        <v>2.1093787334965563E-3</v>
      </c>
      <c r="J164" s="82">
        <f t="shared" si="31"/>
        <v>2.1006079462694404E-3</v>
      </c>
      <c r="K164" s="82">
        <f t="shared" si="31"/>
        <v>2.0867775743602505E-3</v>
      </c>
      <c r="L164" s="82">
        <f t="shared" si="31"/>
        <v>2.0910034745807281E-3</v>
      </c>
      <c r="M164" s="82">
        <f t="shared" si="31"/>
        <v>2.0956996115227729E-3</v>
      </c>
      <c r="N164" s="82">
        <f t="shared" si="31"/>
        <v>2.0953887593523294E-3</v>
      </c>
      <c r="O164" s="82">
        <f t="shared" si="31"/>
        <v>2.0973514044489729E-3</v>
      </c>
      <c r="P164" s="82">
        <f t="shared" si="31"/>
        <v>2.0721055184320506E-3</v>
      </c>
      <c r="Q164" s="82">
        <f t="shared" si="31"/>
        <v>2.0738836757459266E-3</v>
      </c>
    </row>
    <row r="165" spans="1:17" x14ac:dyDescent="0.25">
      <c r="A165" s="22" t="s">
        <v>75</v>
      </c>
      <c r="B165" s="82">
        <f t="shared" ref="B165:Q165" si="32">IF(B$100=0,0,B$100/B$97)</f>
        <v>2.2447831137509353E-2</v>
      </c>
      <c r="C165" s="82">
        <f t="shared" si="32"/>
        <v>2.2688107590482474E-2</v>
      </c>
      <c r="D165" s="82">
        <f t="shared" si="32"/>
        <v>2.2685776876439533E-2</v>
      </c>
      <c r="E165" s="82">
        <f t="shared" si="32"/>
        <v>2.2728622945124684E-2</v>
      </c>
      <c r="F165" s="82">
        <f t="shared" si="32"/>
        <v>2.2778168786409696E-2</v>
      </c>
      <c r="G165" s="82">
        <f t="shared" si="32"/>
        <v>2.2813682997834664E-2</v>
      </c>
      <c r="H165" s="82">
        <f t="shared" si="32"/>
        <v>2.2588727012920754E-2</v>
      </c>
      <c r="I165" s="82">
        <f t="shared" si="32"/>
        <v>2.256591367182845E-2</v>
      </c>
      <c r="J165" s="82">
        <f t="shared" si="32"/>
        <v>2.2467946776573395E-2</v>
      </c>
      <c r="K165" s="82">
        <f t="shared" si="32"/>
        <v>2.2312850333844655E-2</v>
      </c>
      <c r="L165" s="82">
        <f t="shared" si="32"/>
        <v>2.2360411241693006E-2</v>
      </c>
      <c r="M165" s="82">
        <f t="shared" si="32"/>
        <v>2.2411541756467326E-2</v>
      </c>
      <c r="N165" s="82">
        <f t="shared" si="32"/>
        <v>2.2407094776677853E-2</v>
      </c>
      <c r="O165" s="82">
        <f t="shared" si="32"/>
        <v>2.2438423419776019E-2</v>
      </c>
      <c r="P165" s="82">
        <f t="shared" si="32"/>
        <v>2.2155269193580057E-2</v>
      </c>
      <c r="Q165" s="82">
        <f t="shared" si="32"/>
        <v>2.2180884645176632E-2</v>
      </c>
    </row>
    <row r="166" spans="1:17" x14ac:dyDescent="0.25">
      <c r="A166" s="22" t="s">
        <v>76</v>
      </c>
      <c r="B166" s="82">
        <f t="shared" ref="B166:Q166" si="33">IF(B$101=0,0,B$101/B$97)</f>
        <v>6.2202589756681342E-3</v>
      </c>
      <c r="C166" s="82">
        <f t="shared" si="33"/>
        <v>6.2866320172534759E-3</v>
      </c>
      <c r="D166" s="82">
        <f t="shared" si="33"/>
        <v>6.2847156128588615E-3</v>
      </c>
      <c r="E166" s="82">
        <f t="shared" si="33"/>
        <v>6.2948132435929139E-3</v>
      </c>
      <c r="F166" s="82">
        <f t="shared" si="33"/>
        <v>6.3095113152414548E-3</v>
      </c>
      <c r="G166" s="82">
        <f t="shared" si="33"/>
        <v>6.3192471873115327E-3</v>
      </c>
      <c r="H166" s="82">
        <f t="shared" si="33"/>
        <v>6.2567637631785614E-3</v>
      </c>
      <c r="I166" s="82">
        <f t="shared" si="33"/>
        <v>6.2489030395729206E-3</v>
      </c>
      <c r="J166" s="82">
        <f t="shared" si="33"/>
        <v>6.2227081920566644E-3</v>
      </c>
      <c r="K166" s="82">
        <f t="shared" si="33"/>
        <v>6.1813708507139423E-3</v>
      </c>
      <c r="L166" s="82">
        <f t="shared" si="33"/>
        <v>6.1940103160188159E-3</v>
      </c>
      <c r="M166" s="82">
        <f t="shared" si="33"/>
        <v>6.2079680018687728E-3</v>
      </c>
      <c r="N166" s="82">
        <f t="shared" si="33"/>
        <v>6.2069896797477039E-3</v>
      </c>
      <c r="O166" s="82">
        <f t="shared" si="33"/>
        <v>6.2133331033730962E-3</v>
      </c>
      <c r="P166" s="82">
        <f t="shared" si="33"/>
        <v>6.1378739921069949E-3</v>
      </c>
      <c r="Q166" s="82">
        <f t="shared" si="33"/>
        <v>6.1434793488732873E-3</v>
      </c>
    </row>
    <row r="167" spans="1:17" x14ac:dyDescent="0.25">
      <c r="A167" s="24" t="s">
        <v>77</v>
      </c>
      <c r="B167" s="83">
        <f t="shared" ref="B167:Q167" si="34">IF(B$102=0,0,B$102/B$97)</f>
        <v>1.1133205004724832E-2</v>
      </c>
      <c r="C167" s="83">
        <f t="shared" si="34"/>
        <v>1.1207484450193803E-2</v>
      </c>
      <c r="D167" s="83">
        <f t="shared" si="34"/>
        <v>1.1207094723755529E-2</v>
      </c>
      <c r="E167" s="83">
        <f t="shared" si="34"/>
        <v>1.1221336245858044E-2</v>
      </c>
      <c r="F167" s="83">
        <f t="shared" si="34"/>
        <v>1.1247771624711867E-2</v>
      </c>
      <c r="G167" s="83">
        <f t="shared" si="34"/>
        <v>1.1265279814115773E-2</v>
      </c>
      <c r="H167" s="83">
        <f t="shared" si="34"/>
        <v>1.1155849340899273E-2</v>
      </c>
      <c r="I167" s="83">
        <f t="shared" si="34"/>
        <v>1.1144319500206511E-2</v>
      </c>
      <c r="J167" s="83">
        <f t="shared" si="34"/>
        <v>1.109753600058206E-2</v>
      </c>
      <c r="K167" s="83">
        <f t="shared" si="34"/>
        <v>1.1022664565731501E-2</v>
      </c>
      <c r="L167" s="83">
        <f t="shared" si="34"/>
        <v>1.1044867926430899E-2</v>
      </c>
      <c r="M167" s="83">
        <f t="shared" si="34"/>
        <v>1.1069626531748453E-2</v>
      </c>
      <c r="N167" s="83">
        <f t="shared" si="34"/>
        <v>1.1092129358221521E-2</v>
      </c>
      <c r="O167" s="83">
        <f t="shared" si="34"/>
        <v>1.1098762906715838E-2</v>
      </c>
      <c r="P167" s="83">
        <f t="shared" si="34"/>
        <v>1.0964627975152129E-2</v>
      </c>
      <c r="Q167" s="83">
        <f t="shared" si="34"/>
        <v>1.0951291458242677E-2</v>
      </c>
    </row>
    <row r="168" spans="1:17" x14ac:dyDescent="0.25">
      <c r="A168" s="45" t="s">
        <v>153</v>
      </c>
      <c r="B168" s="85">
        <f t="shared" ref="B168:Q168" si="35">IF(B$107=0,0,B$107/B$97)</f>
        <v>0.71749060698091915</v>
      </c>
      <c r="C168" s="85">
        <f t="shared" si="35"/>
        <v>0.71582021214614266</v>
      </c>
      <c r="D168" s="85">
        <f t="shared" si="35"/>
        <v>0.70939373235902836</v>
      </c>
      <c r="E168" s="85">
        <f t="shared" si="35"/>
        <v>0.72484176741158046</v>
      </c>
      <c r="F168" s="85">
        <f t="shared" si="35"/>
        <v>0.7173271782759979</v>
      </c>
      <c r="G168" s="85">
        <f t="shared" si="35"/>
        <v>0.72552386281399639</v>
      </c>
      <c r="H168" s="85">
        <f t="shared" si="35"/>
        <v>0.71286969807868883</v>
      </c>
      <c r="I168" s="85">
        <f t="shared" si="35"/>
        <v>0.71185117528270037</v>
      </c>
      <c r="J168" s="85">
        <f t="shared" si="35"/>
        <v>0.71885356170329184</v>
      </c>
      <c r="K168" s="85">
        <f t="shared" si="35"/>
        <v>0.7105141846005022</v>
      </c>
      <c r="L168" s="85">
        <f t="shared" si="35"/>
        <v>0.71947656619385547</v>
      </c>
      <c r="M168" s="85">
        <f t="shared" si="35"/>
        <v>0.70937695612014295</v>
      </c>
      <c r="N168" s="85">
        <f t="shared" si="35"/>
        <v>0.71333907986834189</v>
      </c>
      <c r="O168" s="85">
        <f t="shared" si="35"/>
        <v>0.71809233863927302</v>
      </c>
      <c r="P168" s="85">
        <f t="shared" si="35"/>
        <v>0.71313596353742481</v>
      </c>
      <c r="Q168" s="85">
        <f t="shared" si="35"/>
        <v>0.70695010231324829</v>
      </c>
    </row>
    <row r="169" spans="1:17" x14ac:dyDescent="0.25">
      <c r="A169" s="47" t="s">
        <v>154</v>
      </c>
      <c r="B169" s="86">
        <f t="shared" ref="B169:Q169" si="36">IF(B$108=0,0,B$108/B$97)</f>
        <v>0.61893944158636782</v>
      </c>
      <c r="C169" s="86">
        <f t="shared" si="36"/>
        <v>0.61687900683460883</v>
      </c>
      <c r="D169" s="86">
        <f t="shared" si="36"/>
        <v>0.60653378241153522</v>
      </c>
      <c r="E169" s="86">
        <f t="shared" si="36"/>
        <v>0.63030052361368938</v>
      </c>
      <c r="F169" s="86">
        <f t="shared" si="36"/>
        <v>0.61798766658225923</v>
      </c>
      <c r="G169" s="86">
        <f t="shared" si="36"/>
        <v>0.63127378560767577</v>
      </c>
      <c r="H169" s="86">
        <f t="shared" si="36"/>
        <v>0.60954036888347352</v>
      </c>
      <c r="I169" s="86">
        <f t="shared" si="36"/>
        <v>0.60757855776663816</v>
      </c>
      <c r="J169" s="86">
        <f t="shared" si="36"/>
        <v>0.61921052999155701</v>
      </c>
      <c r="K169" s="86">
        <f t="shared" si="36"/>
        <v>0.6055295097959903</v>
      </c>
      <c r="L169" s="86">
        <f t="shared" si="36"/>
        <v>0.61787598068988236</v>
      </c>
      <c r="M169" s="86">
        <f t="shared" si="36"/>
        <v>0.60474046933171199</v>
      </c>
      <c r="N169" s="86">
        <f t="shared" si="36"/>
        <v>0.61235545706420313</v>
      </c>
      <c r="O169" s="86">
        <f t="shared" si="36"/>
        <v>0.61830970140093244</v>
      </c>
      <c r="P169" s="86">
        <f t="shared" si="36"/>
        <v>0.61039085046296593</v>
      </c>
      <c r="Q169" s="86">
        <f t="shared" si="36"/>
        <v>0.60042794519268072</v>
      </c>
    </row>
    <row r="170" spans="1:17" x14ac:dyDescent="0.25">
      <c r="A170" s="47" t="s">
        <v>155</v>
      </c>
      <c r="B170" s="86">
        <f t="shared" ref="B170:Q170" si="37">IF(B$114=0,0,B$114/B$97)</f>
        <v>9.8551165394551332E-2</v>
      </c>
      <c r="C170" s="86">
        <f t="shared" si="37"/>
        <v>9.8941205311533817E-2</v>
      </c>
      <c r="D170" s="86">
        <f t="shared" si="37"/>
        <v>0.10285994994749294</v>
      </c>
      <c r="E170" s="86">
        <f t="shared" si="37"/>
        <v>9.4541243797890986E-2</v>
      </c>
      <c r="F170" s="86">
        <f t="shared" si="37"/>
        <v>9.9339511693738794E-2</v>
      </c>
      <c r="G170" s="86">
        <f t="shared" si="37"/>
        <v>9.4250077206320615E-2</v>
      </c>
      <c r="H170" s="86">
        <f t="shared" si="37"/>
        <v>0.10332932919521508</v>
      </c>
      <c r="I170" s="86">
        <f t="shared" si="37"/>
        <v>0.10427261751606222</v>
      </c>
      <c r="J170" s="86">
        <f t="shared" si="37"/>
        <v>9.9643031711734928E-2</v>
      </c>
      <c r="K170" s="86">
        <f t="shared" si="37"/>
        <v>0.10498467480451233</v>
      </c>
      <c r="L170" s="86">
        <f t="shared" si="37"/>
        <v>0.1016005855039728</v>
      </c>
      <c r="M170" s="86">
        <f t="shared" si="37"/>
        <v>0.104636486788431</v>
      </c>
      <c r="N170" s="86">
        <f t="shared" si="37"/>
        <v>0.10098362280413872</v>
      </c>
      <c r="O170" s="86">
        <f t="shared" si="37"/>
        <v>9.9782637238340507E-2</v>
      </c>
      <c r="P170" s="86">
        <f t="shared" si="37"/>
        <v>0.10274511307445865</v>
      </c>
      <c r="Q170" s="86">
        <f t="shared" si="37"/>
        <v>0.10652215712056748</v>
      </c>
    </row>
    <row r="171" spans="1:17" x14ac:dyDescent="0.25">
      <c r="A171" s="45" t="s">
        <v>156</v>
      </c>
      <c r="B171" s="85">
        <f t="shared" ref="B171:Q171" si="38">IF(B$115=0,0,B$115/B$97)</f>
        <v>8.1023665712595214E-2</v>
      </c>
      <c r="C171" s="85">
        <f t="shared" si="38"/>
        <v>8.1561890928926836E-2</v>
      </c>
      <c r="D171" s="85">
        <f t="shared" si="38"/>
        <v>8.4848225409451458E-2</v>
      </c>
      <c r="E171" s="85">
        <f t="shared" si="38"/>
        <v>7.7260352429145279E-2</v>
      </c>
      <c r="F171" s="85">
        <f t="shared" si="38"/>
        <v>8.1151359820759605E-2</v>
      </c>
      <c r="G171" s="85">
        <f t="shared" si="38"/>
        <v>7.7163463450153486E-2</v>
      </c>
      <c r="H171" s="85">
        <f t="shared" si="38"/>
        <v>8.4086573516564955E-2</v>
      </c>
      <c r="I171" s="85">
        <f t="shared" si="38"/>
        <v>8.4585786645499914E-2</v>
      </c>
      <c r="J171" s="85">
        <f t="shared" si="38"/>
        <v>8.0782021361473541E-2</v>
      </c>
      <c r="K171" s="85">
        <f t="shared" si="38"/>
        <v>8.5211275684071622E-2</v>
      </c>
      <c r="L171" s="85">
        <f t="shared" si="38"/>
        <v>8.0795129332016352E-2</v>
      </c>
      <c r="M171" s="85">
        <f t="shared" si="38"/>
        <v>8.6026002579449284E-2</v>
      </c>
      <c r="N171" s="85">
        <f t="shared" si="38"/>
        <v>8.38459907116237E-2</v>
      </c>
      <c r="O171" s="85">
        <f t="shared" si="38"/>
        <v>8.1869990538561352E-2</v>
      </c>
      <c r="P171" s="85">
        <f t="shared" si="38"/>
        <v>8.4591825417704006E-2</v>
      </c>
      <c r="Q171" s="85">
        <f t="shared" si="38"/>
        <v>8.7633991400327418E-2</v>
      </c>
    </row>
    <row r="172" spans="1:17" x14ac:dyDescent="0.25">
      <c r="A172" s="45" t="s">
        <v>157</v>
      </c>
      <c r="B172" s="85">
        <f t="shared" ref="B172:Q172" si="39">IF(B$116=0,0,B$116/B$97)</f>
        <v>7.7463941899733185E-2</v>
      </c>
      <c r="C172" s="85">
        <f t="shared" si="39"/>
        <v>7.7615648959932129E-2</v>
      </c>
      <c r="D172" s="85">
        <f t="shared" si="39"/>
        <v>7.7748738934581382E-2</v>
      </c>
      <c r="E172" s="85">
        <f t="shared" si="39"/>
        <v>7.6762876524778423E-2</v>
      </c>
      <c r="F172" s="85">
        <f t="shared" si="39"/>
        <v>7.6704595533574324E-2</v>
      </c>
      <c r="G172" s="85">
        <f t="shared" si="39"/>
        <v>7.6074735606207367E-2</v>
      </c>
      <c r="H172" s="85">
        <f t="shared" si="39"/>
        <v>7.5953005115311709E-2</v>
      </c>
      <c r="I172" s="85">
        <f t="shared" si="39"/>
        <v>7.6068169483379786E-2</v>
      </c>
      <c r="J172" s="85">
        <f t="shared" si="39"/>
        <v>7.6571305504515713E-2</v>
      </c>
      <c r="K172" s="85">
        <f t="shared" si="39"/>
        <v>7.6757697825544896E-2</v>
      </c>
      <c r="L172" s="85">
        <f t="shared" si="39"/>
        <v>7.615856578477935E-2</v>
      </c>
      <c r="M172" s="85">
        <f t="shared" si="39"/>
        <v>7.611786279976622E-2</v>
      </c>
      <c r="N172" s="85">
        <f t="shared" si="39"/>
        <v>7.6319682200657782E-2</v>
      </c>
      <c r="O172" s="85">
        <f t="shared" si="39"/>
        <v>7.5298586678352E-2</v>
      </c>
      <c r="P172" s="85">
        <f t="shared" si="39"/>
        <v>7.5652020752833032E-2</v>
      </c>
      <c r="Q172" s="85">
        <f t="shared" si="39"/>
        <v>7.597792454106643E-2</v>
      </c>
    </row>
    <row r="173" spans="1:17" x14ac:dyDescent="0.25">
      <c r="A173" s="47" t="s">
        <v>158</v>
      </c>
      <c r="B173" s="86">
        <f t="shared" ref="B173:Q173" si="40">IF(B$117=0,0,B$117/B$97)</f>
        <v>5.3080847668876191E-2</v>
      </c>
      <c r="C173" s="86">
        <f t="shared" si="40"/>
        <v>5.3036518153161273E-2</v>
      </c>
      <c r="D173" s="86">
        <f t="shared" si="40"/>
        <v>5.2273591746975399E-2</v>
      </c>
      <c r="E173" s="86">
        <f t="shared" si="40"/>
        <v>5.3432169669170707E-2</v>
      </c>
      <c r="F173" s="86">
        <f t="shared" si="40"/>
        <v>5.2105878729087257E-2</v>
      </c>
      <c r="G173" s="86">
        <f t="shared" si="40"/>
        <v>5.2662859492660065E-2</v>
      </c>
      <c r="H173" s="86">
        <f t="shared" si="40"/>
        <v>5.0358812275756594E-2</v>
      </c>
      <c r="I173" s="86">
        <f t="shared" si="40"/>
        <v>5.0310032254026908E-2</v>
      </c>
      <c r="J173" s="86">
        <f t="shared" si="40"/>
        <v>5.1972388911877013E-2</v>
      </c>
      <c r="K173" s="86">
        <f t="shared" si="40"/>
        <v>5.0817278347482682E-2</v>
      </c>
      <c r="L173" s="86">
        <f t="shared" si="40"/>
        <v>5.1550254704490969E-2</v>
      </c>
      <c r="M173" s="86">
        <f t="shared" si="40"/>
        <v>5.0143022288677418E-2</v>
      </c>
      <c r="N173" s="86">
        <f t="shared" si="40"/>
        <v>5.0987723922439235E-2</v>
      </c>
      <c r="O173" s="86">
        <f t="shared" si="40"/>
        <v>5.0537248522888344E-2</v>
      </c>
      <c r="P173" s="86">
        <f t="shared" si="40"/>
        <v>5.0115787022678202E-2</v>
      </c>
      <c r="Q173" s="86">
        <f t="shared" si="40"/>
        <v>4.9507457263511162E-2</v>
      </c>
    </row>
    <row r="174" spans="1:17" x14ac:dyDescent="0.25">
      <c r="A174" s="47" t="s">
        <v>159</v>
      </c>
      <c r="B174" s="88">
        <f t="shared" ref="B174:Q174" si="41">IF(B$123=0,0,B$123/B$97)</f>
        <v>2.4383094230857005E-2</v>
      </c>
      <c r="C174" s="88">
        <f t="shared" si="41"/>
        <v>2.4579130806770832E-2</v>
      </c>
      <c r="D174" s="88">
        <f t="shared" si="41"/>
        <v>2.5475147187605993E-2</v>
      </c>
      <c r="E174" s="88">
        <f t="shared" si="41"/>
        <v>2.3330706855607737E-2</v>
      </c>
      <c r="F174" s="88">
        <f t="shared" si="41"/>
        <v>2.459871680448706E-2</v>
      </c>
      <c r="G174" s="88">
        <f t="shared" si="41"/>
        <v>2.3411876113547295E-2</v>
      </c>
      <c r="H174" s="88">
        <f t="shared" si="41"/>
        <v>2.5594192839555122E-2</v>
      </c>
      <c r="I174" s="88">
        <f t="shared" si="41"/>
        <v>2.5758137229352881E-2</v>
      </c>
      <c r="J174" s="88">
        <f t="shared" si="41"/>
        <v>2.4598916592638673E-2</v>
      </c>
      <c r="K174" s="88">
        <f t="shared" si="41"/>
        <v>2.5940419478062249E-2</v>
      </c>
      <c r="L174" s="88">
        <f t="shared" si="41"/>
        <v>2.460831108028837E-2</v>
      </c>
      <c r="M174" s="88">
        <f t="shared" si="41"/>
        <v>2.5974840511088788E-2</v>
      </c>
      <c r="N174" s="88">
        <f t="shared" si="41"/>
        <v>2.5331958278218561E-2</v>
      </c>
      <c r="O174" s="88">
        <f t="shared" si="41"/>
        <v>2.4761338155463664E-2</v>
      </c>
      <c r="P174" s="88">
        <f t="shared" si="41"/>
        <v>2.5536233730154831E-2</v>
      </c>
      <c r="Q174" s="88">
        <f t="shared" si="41"/>
        <v>2.6470467277555289E-2</v>
      </c>
    </row>
    <row r="175" spans="1:17" x14ac:dyDescent="0.25">
      <c r="A175" s="57" t="s">
        <v>160</v>
      </c>
      <c r="B175" s="87">
        <f t="shared" ref="B175:Q175" si="42">IF(B$124=0,0,B$124/B$97)</f>
        <v>7.4306319068046731E-2</v>
      </c>
      <c r="C175" s="87">
        <f t="shared" si="42"/>
        <v>7.4799922193793569E-2</v>
      </c>
      <c r="D175" s="87">
        <f t="shared" si="42"/>
        <v>7.7813799884052501E-2</v>
      </c>
      <c r="E175" s="87">
        <f t="shared" si="42"/>
        <v>7.085500697134435E-2</v>
      </c>
      <c r="F175" s="87">
        <f t="shared" si="42"/>
        <v>7.4423426570662435E-2</v>
      </c>
      <c r="G175" s="87">
        <f t="shared" si="42"/>
        <v>7.0766150668388636E-2</v>
      </c>
      <c r="H175" s="87">
        <f t="shared" si="42"/>
        <v>7.7115293489977976E-2</v>
      </c>
      <c r="I175" s="87">
        <f t="shared" si="42"/>
        <v>7.7573118863778961E-2</v>
      </c>
      <c r="J175" s="87">
        <f t="shared" si="42"/>
        <v>7.4084708479368433E-2</v>
      </c>
      <c r="K175" s="87">
        <f t="shared" si="42"/>
        <v>7.8146751118811003E-2</v>
      </c>
      <c r="L175" s="87">
        <f t="shared" si="42"/>
        <v>7.4096729720729518E-2</v>
      </c>
      <c r="M175" s="87">
        <f t="shared" si="42"/>
        <v>7.8893932280127407E-2</v>
      </c>
      <c r="N175" s="87">
        <f t="shared" si="42"/>
        <v>7.6894656438950632E-2</v>
      </c>
      <c r="O175" s="87">
        <f t="shared" si="42"/>
        <v>7.5082478502458375E-2</v>
      </c>
      <c r="P175" s="87">
        <f t="shared" si="42"/>
        <v>7.7578656985637956E-2</v>
      </c>
      <c r="Q175" s="87">
        <f t="shared" si="42"/>
        <v>8.0368609207308817E-2</v>
      </c>
    </row>
    <row r="176" spans="1:17" hidden="1" x14ac:dyDescent="0.25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1:17" x14ac:dyDescent="0.25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1:17" ht="12.75" x14ac:dyDescent="0.25">
      <c r="A178" s="14" t="s">
        <v>104</v>
      </c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 spans="1:17" x14ac:dyDescent="0.25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1:17" x14ac:dyDescent="0.25">
      <c r="A180" s="40" t="s">
        <v>56</v>
      </c>
      <c r="B180" s="90">
        <v>0.55348693008205274</v>
      </c>
      <c r="C180" s="90">
        <v>0.55305179005066329</v>
      </c>
      <c r="D180" s="90">
        <v>0.55309661755928796</v>
      </c>
      <c r="E180" s="90">
        <v>0.5545752663675515</v>
      </c>
      <c r="F180" s="90">
        <v>0.55636093233445461</v>
      </c>
      <c r="G180" s="90">
        <v>0.55787057776271731</v>
      </c>
      <c r="H180" s="90">
        <v>0.56340240457381197</v>
      </c>
      <c r="I180" s="90">
        <v>0.56883938210301122</v>
      </c>
      <c r="J180" s="90">
        <v>0.56708069950870765</v>
      </c>
      <c r="K180" s="90">
        <v>0.56989341064648313</v>
      </c>
      <c r="L180" s="90">
        <v>0.56887801578973196</v>
      </c>
      <c r="M180" s="90">
        <v>0.57424469486582463</v>
      </c>
      <c r="N180" s="90">
        <v>0.57621122281300041</v>
      </c>
      <c r="O180" s="90">
        <v>0.57479122426705243</v>
      </c>
      <c r="P180" s="90">
        <v>0.5786117802068057</v>
      </c>
      <c r="Q180" s="90">
        <v>0.58332294122052852</v>
      </c>
    </row>
    <row r="181" spans="1:17" x14ac:dyDescent="0.25">
      <c r="A181" s="20" t="s">
        <v>73</v>
      </c>
      <c r="B181" s="91">
        <v>0.45021840731784651</v>
      </c>
      <c r="C181" s="91">
        <v>0.45023530513051807</v>
      </c>
      <c r="D181" s="91">
        <v>0.45074820551372952</v>
      </c>
      <c r="E181" s="91">
        <v>0.45139289736791705</v>
      </c>
      <c r="F181" s="91">
        <v>0.45393840863853435</v>
      </c>
      <c r="G181" s="91">
        <v>0.45506428935005611</v>
      </c>
      <c r="H181" s="91">
        <v>0.45971595465352921</v>
      </c>
      <c r="I181" s="91">
        <v>0.46220381804417382</v>
      </c>
      <c r="J181" s="91">
        <v>0.46298717914473619</v>
      </c>
      <c r="K181" s="91">
        <v>0.46385106558411898</v>
      </c>
      <c r="L181" s="91">
        <v>0.46308094686627871</v>
      </c>
      <c r="M181" s="91">
        <v>0.46705872781314922</v>
      </c>
      <c r="N181" s="91">
        <v>0.46891395746848719</v>
      </c>
      <c r="O181" s="91">
        <v>0.46825237756079419</v>
      </c>
      <c r="P181" s="91">
        <v>0.470193593070237</v>
      </c>
      <c r="Q181" s="91">
        <v>0.47534700425456827</v>
      </c>
    </row>
    <row r="182" spans="1:17" x14ac:dyDescent="0.25">
      <c r="A182" s="22" t="s">
        <v>74</v>
      </c>
      <c r="B182" s="92">
        <v>0.11706997756195825</v>
      </c>
      <c r="C182" s="92">
        <v>0.1170743721319726</v>
      </c>
      <c r="D182" s="92">
        <v>0.11720777564370878</v>
      </c>
      <c r="E182" s="92">
        <v>0.11737544652851969</v>
      </c>
      <c r="F182" s="92">
        <v>0.11803718649790644</v>
      </c>
      <c r="G182" s="92">
        <v>0.11833001591473255</v>
      </c>
      <c r="H182" s="92">
        <v>0.11953912757296618</v>
      </c>
      <c r="I182" s="92">
        <v>0.12018529227888725</v>
      </c>
      <c r="J182" s="92">
        <v>0.12038856085336658</v>
      </c>
      <c r="K182" s="92">
        <v>0.12061298784517445</v>
      </c>
      <c r="L182" s="92">
        <v>0.12041201181789868</v>
      </c>
      <c r="M182" s="92">
        <v>0.12144327268851524</v>
      </c>
      <c r="N182" s="92">
        <v>0.12192564527198663</v>
      </c>
      <c r="O182" s="92">
        <v>0.12175359123353119</v>
      </c>
      <c r="P182" s="92">
        <v>0.12225845327053357</v>
      </c>
      <c r="Q182" s="92">
        <v>0.12360016257083353</v>
      </c>
    </row>
    <row r="183" spans="1:17" x14ac:dyDescent="0.25">
      <c r="A183" s="22" t="s">
        <v>75</v>
      </c>
      <c r="B183" s="92">
        <v>0.64211281004484233</v>
      </c>
      <c r="C183" s="92">
        <v>0.64213691677528961</v>
      </c>
      <c r="D183" s="92">
        <v>0.64286878326981256</v>
      </c>
      <c r="E183" s="92">
        <v>0.64378859060229365</v>
      </c>
      <c r="F183" s="92">
        <v>0.64741733261368051</v>
      </c>
      <c r="G183" s="92">
        <v>0.64902378843853648</v>
      </c>
      <c r="H183" s="92">
        <v>0.65565338476867951</v>
      </c>
      <c r="I183" s="92">
        <v>0.65919386555231951</v>
      </c>
      <c r="J183" s="92">
        <v>0.66030669147584187</v>
      </c>
      <c r="K183" s="92">
        <v>0.66153663093826687</v>
      </c>
      <c r="L183" s="92">
        <v>0.66043080443037339</v>
      </c>
      <c r="M183" s="92">
        <v>0.66607221447561715</v>
      </c>
      <c r="N183" s="92">
        <v>0.66871775995648086</v>
      </c>
      <c r="O183" s="92">
        <v>0.66777395169673215</v>
      </c>
      <c r="P183" s="92">
        <v>0.6705434819161622</v>
      </c>
      <c r="Q183" s="92">
        <v>0.67791067395633342</v>
      </c>
    </row>
    <row r="184" spans="1:17" x14ac:dyDescent="0.25">
      <c r="A184" s="22" t="s">
        <v>76</v>
      </c>
      <c r="B184" s="92">
        <v>0.44670004487014037</v>
      </c>
      <c r="C184" s="92">
        <v>0.44671682536942831</v>
      </c>
      <c r="D184" s="92">
        <v>0.44722650574282757</v>
      </c>
      <c r="E184" s="92">
        <v>0.44786689536324065</v>
      </c>
      <c r="F184" s="92">
        <v>0.45038867402182231</v>
      </c>
      <c r="G184" s="92">
        <v>0.45150730202699374</v>
      </c>
      <c r="H184" s="92">
        <v>0.45611212609981522</v>
      </c>
      <c r="I184" s="92">
        <v>0.45856329549977742</v>
      </c>
      <c r="J184" s="92">
        <v>0.45933070777635265</v>
      </c>
      <c r="K184" s="92">
        <v>0.46018304531619258</v>
      </c>
      <c r="L184" s="92">
        <v>0.45940235860701623</v>
      </c>
      <c r="M184" s="92">
        <v>0.46327838104723656</v>
      </c>
      <c r="N184" s="92">
        <v>0.46511814543588792</v>
      </c>
      <c r="O184" s="92">
        <v>0.46446119100267735</v>
      </c>
      <c r="P184" s="92">
        <v>0.46638927280744602</v>
      </c>
      <c r="Q184" s="92">
        <v>0.4715408176451697</v>
      </c>
    </row>
    <row r="185" spans="1:17" x14ac:dyDescent="0.25">
      <c r="A185" s="24" t="s">
        <v>77</v>
      </c>
      <c r="B185" s="93">
        <v>0.7075112568256362</v>
      </c>
      <c r="C185" s="93">
        <v>0.70465909976564889</v>
      </c>
      <c r="D185" s="93">
        <v>0.70641198125910321</v>
      </c>
      <c r="E185" s="93">
        <v>0.70670016346351416</v>
      </c>
      <c r="F185" s="93">
        <v>0.71071002864074517</v>
      </c>
      <c r="G185" s="93">
        <v>0.71280479905535465</v>
      </c>
      <c r="H185" s="93">
        <v>0.72044071211479765</v>
      </c>
      <c r="I185" s="93">
        <v>0.72429409865571004</v>
      </c>
      <c r="J185" s="93">
        <v>0.72577320018098279</v>
      </c>
      <c r="K185" s="93">
        <v>0.7271211529010897</v>
      </c>
      <c r="L185" s="93">
        <v>0.72578989819060591</v>
      </c>
      <c r="M185" s="93">
        <v>0.73211153826966258</v>
      </c>
      <c r="N185" s="93">
        <v>0.73609175181360342</v>
      </c>
      <c r="O185" s="93">
        <v>0.73473623043542957</v>
      </c>
      <c r="P185" s="93">
        <v>0.73802566431405259</v>
      </c>
      <c r="Q185" s="93">
        <v>0.74288780845340086</v>
      </c>
    </row>
    <row r="186" spans="1:17" x14ac:dyDescent="0.25">
      <c r="A186" s="45" t="s">
        <v>134</v>
      </c>
      <c r="B186" s="94">
        <v>0.62756283187679118</v>
      </c>
      <c r="C186" s="94">
        <v>0.62780545586852488</v>
      </c>
      <c r="D186" s="94">
        <v>0.62843344985101834</v>
      </c>
      <c r="E186" s="94">
        <v>0.62891027296564106</v>
      </c>
      <c r="F186" s="94">
        <v>0.63250430378429234</v>
      </c>
      <c r="G186" s="94">
        <v>0.63412532396408883</v>
      </c>
      <c r="H186" s="94">
        <v>0.64021537440390475</v>
      </c>
      <c r="I186" s="94">
        <v>0.64425450686720431</v>
      </c>
      <c r="J186" s="94">
        <v>0.64490375139203981</v>
      </c>
      <c r="K186" s="94">
        <v>0.64548283960998254</v>
      </c>
      <c r="L186" s="94">
        <v>0.64429801723841784</v>
      </c>
      <c r="M186" s="94">
        <v>0.64970101714621087</v>
      </c>
      <c r="N186" s="94">
        <v>0.65146022385625402</v>
      </c>
      <c r="O186" s="94">
        <v>0.65002126545933558</v>
      </c>
      <c r="P186" s="94">
        <v>0.65291577402232648</v>
      </c>
      <c r="Q186" s="94">
        <v>0.65988409241963253</v>
      </c>
    </row>
    <row r="187" spans="1:17" x14ac:dyDescent="0.25">
      <c r="A187" s="45" t="s">
        <v>135</v>
      </c>
      <c r="B187" s="95">
        <v>0.41787916732646818</v>
      </c>
      <c r="C187" s="95">
        <v>0.42019429862529273</v>
      </c>
      <c r="D187" s="95">
        <v>0.42236208716427776</v>
      </c>
      <c r="E187" s="95">
        <v>0.42245040725040267</v>
      </c>
      <c r="F187" s="95">
        <v>0.42604684396989678</v>
      </c>
      <c r="G187" s="95">
        <v>0.42848965506341552</v>
      </c>
      <c r="H187" s="95">
        <v>0.43161729565412543</v>
      </c>
      <c r="I187" s="95">
        <v>0.43246148986851618</v>
      </c>
      <c r="J187" s="95">
        <v>0.43229226281835076</v>
      </c>
      <c r="K187" s="95">
        <v>0.4331884434476368</v>
      </c>
      <c r="L187" s="95">
        <v>0.431579927876309</v>
      </c>
      <c r="M187" s="95">
        <v>0.43285013365640973</v>
      </c>
      <c r="N187" s="95">
        <v>0.43412599605063057</v>
      </c>
      <c r="O187" s="95">
        <v>0.43333482207221063</v>
      </c>
      <c r="P187" s="95">
        <v>0.43551498714004483</v>
      </c>
      <c r="Q187" s="95">
        <v>0.44136769681806159</v>
      </c>
    </row>
    <row r="188" spans="1:17" x14ac:dyDescent="0.25">
      <c r="A188" s="45" t="s">
        <v>138</v>
      </c>
      <c r="B188" s="95">
        <v>0.62772281313627321</v>
      </c>
      <c r="C188" s="95">
        <v>0.62545861731392949</v>
      </c>
      <c r="D188" s="95">
        <v>0.62407861995813441</v>
      </c>
      <c r="E188" s="95">
        <v>0.62655759566109048</v>
      </c>
      <c r="F188" s="95">
        <v>0.62692732508054205</v>
      </c>
      <c r="G188" s="95">
        <v>0.62781442522783448</v>
      </c>
      <c r="H188" s="95">
        <v>0.63483130890906447</v>
      </c>
      <c r="I188" s="95">
        <v>0.64336920714795365</v>
      </c>
      <c r="J188" s="95">
        <v>0.64029989848790425</v>
      </c>
      <c r="K188" s="95">
        <v>0.64455150318759302</v>
      </c>
      <c r="L188" s="95">
        <v>0.64397664045175207</v>
      </c>
      <c r="M188" s="95">
        <v>0.65204369293016029</v>
      </c>
      <c r="N188" s="95">
        <v>0.65437520020969397</v>
      </c>
      <c r="O188" s="95">
        <v>0.65246249750398155</v>
      </c>
      <c r="P188" s="95">
        <v>0.65808485430505548</v>
      </c>
      <c r="Q188" s="95">
        <v>0.66267245772523808</v>
      </c>
    </row>
    <row r="189" spans="1:17" x14ac:dyDescent="0.25">
      <c r="A189" s="57" t="s">
        <v>139</v>
      </c>
      <c r="B189" s="96">
        <v>0.66143593150978597</v>
      </c>
      <c r="C189" s="96">
        <v>0.66166346842874169</v>
      </c>
      <c r="D189" s="96">
        <v>0.6622640461468341</v>
      </c>
      <c r="E189" s="96">
        <v>0.6631262895894704</v>
      </c>
      <c r="F189" s="96">
        <v>0.66659908512225874</v>
      </c>
      <c r="G189" s="96">
        <v>0.66799123774346836</v>
      </c>
      <c r="H189" s="96">
        <v>0.67429204088565042</v>
      </c>
      <c r="I189" s="96">
        <v>0.6784914841676295</v>
      </c>
      <c r="J189" s="96">
        <v>0.67964362033127335</v>
      </c>
      <c r="K189" s="96">
        <v>0.68012752037613755</v>
      </c>
      <c r="L189" s="96">
        <v>0.6789819975552227</v>
      </c>
      <c r="M189" s="96">
        <v>0.68399418126122069</v>
      </c>
      <c r="N189" s="96">
        <v>0.68546001680228064</v>
      </c>
      <c r="O189" s="96">
        <v>0.68500948892492775</v>
      </c>
      <c r="P189" s="96">
        <v>0.68794300377917883</v>
      </c>
      <c r="Q189" s="96">
        <v>0.69530632843548568</v>
      </c>
    </row>
    <row r="190" spans="1:17" x14ac:dyDescent="0.25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 x14ac:dyDescent="0.25">
      <c r="A191" s="40" t="s">
        <v>140</v>
      </c>
      <c r="B191" s="90">
        <v>0.4838736038894606</v>
      </c>
      <c r="C191" s="90">
        <v>0.48425865390428824</v>
      </c>
      <c r="D191" s="90">
        <v>0.47887783912325499</v>
      </c>
      <c r="E191" s="90">
        <v>0.49402523461207976</v>
      </c>
      <c r="F191" s="90">
        <v>0.49538363451000295</v>
      </c>
      <c r="G191" s="90">
        <v>0.50280192405459312</v>
      </c>
      <c r="H191" s="90">
        <v>0.4992271980548933</v>
      </c>
      <c r="I191" s="90">
        <v>0.50110962154192207</v>
      </c>
      <c r="J191" s="90">
        <v>0.50572335702766202</v>
      </c>
      <c r="K191" s="90">
        <v>0.50025662433462481</v>
      </c>
      <c r="L191" s="90">
        <v>0.50455306099776309</v>
      </c>
      <c r="M191" s="90">
        <v>0.50898281638386245</v>
      </c>
      <c r="N191" s="90">
        <v>0.5094904336884486</v>
      </c>
      <c r="O191" s="90">
        <v>0.51400340708573633</v>
      </c>
      <c r="P191" s="90">
        <v>0.51866293878389003</v>
      </c>
      <c r="Q191" s="90">
        <v>0.5204788052869167</v>
      </c>
    </row>
    <row r="192" spans="1:17" x14ac:dyDescent="0.25">
      <c r="A192" s="20" t="s">
        <v>73</v>
      </c>
      <c r="B192" s="91">
        <v>0.43877764176536216</v>
      </c>
      <c r="C192" s="91">
        <v>0.43915169473629923</v>
      </c>
      <c r="D192" s="91">
        <v>0.43238157945264438</v>
      </c>
      <c r="E192" s="91">
        <v>0.44899717233704023</v>
      </c>
      <c r="F192" s="91">
        <v>0.4491653999057138</v>
      </c>
      <c r="G192" s="91">
        <v>0.45504509628149242</v>
      </c>
      <c r="H192" s="91">
        <v>0.45006067753817447</v>
      </c>
      <c r="I192" s="91">
        <v>0.45149299099747225</v>
      </c>
      <c r="J192" s="91">
        <v>0.45639810445899714</v>
      </c>
      <c r="K192" s="91">
        <v>0.45299894843052163</v>
      </c>
      <c r="L192" s="91">
        <v>0.45693243905816927</v>
      </c>
      <c r="M192" s="91">
        <v>0.46095928557547328</v>
      </c>
      <c r="N192" s="91">
        <v>0.45878687438140076</v>
      </c>
      <c r="O192" s="91">
        <v>0.46087531133232301</v>
      </c>
      <c r="P192" s="91">
        <v>0.46329378218651862</v>
      </c>
      <c r="Q192" s="91">
        <v>0.46581439622001208</v>
      </c>
    </row>
    <row r="193" spans="1:17" x14ac:dyDescent="0.25">
      <c r="A193" s="22" t="s">
        <v>74</v>
      </c>
      <c r="B193" s="92">
        <v>0.11446444236652797</v>
      </c>
      <c r="C193" s="92">
        <v>0.11456163657204484</v>
      </c>
      <c r="D193" s="92">
        <v>0.11279633532066652</v>
      </c>
      <c r="E193" s="92">
        <v>0.11713126734555777</v>
      </c>
      <c r="F193" s="92">
        <v>0.1171742048789728</v>
      </c>
      <c r="G193" s="92">
        <v>0.11870786576938354</v>
      </c>
      <c r="H193" s="92">
        <v>0.11740763219651247</v>
      </c>
      <c r="I193" s="92">
        <v>0.11778171856166944</v>
      </c>
      <c r="J193" s="92">
        <v>0.11906183529202261</v>
      </c>
      <c r="K193" s="92">
        <v>0.11817507738401198</v>
      </c>
      <c r="L193" s="92">
        <v>0.119201255738343</v>
      </c>
      <c r="M193" s="92">
        <v>0.12025170682509627</v>
      </c>
      <c r="N193" s="92">
        <v>0.11968489598637358</v>
      </c>
      <c r="O193" s="92">
        <v>0.12022911263627695</v>
      </c>
      <c r="P193" s="92">
        <v>0.12086008104495218</v>
      </c>
      <c r="Q193" s="92">
        <v>0.12152138626258481</v>
      </c>
    </row>
    <row r="194" spans="1:17" x14ac:dyDescent="0.25">
      <c r="A194" s="22" t="s">
        <v>75</v>
      </c>
      <c r="B194" s="92">
        <v>0.62602789631937372</v>
      </c>
      <c r="C194" s="92">
        <v>0.62656468113642394</v>
      </c>
      <c r="D194" s="92">
        <v>0.61689873572582443</v>
      </c>
      <c r="E194" s="92">
        <v>0.64060186473114544</v>
      </c>
      <c r="F194" s="92">
        <v>0.64084951371068777</v>
      </c>
      <c r="G194" s="92">
        <v>0.64923986500878228</v>
      </c>
      <c r="H194" s="92">
        <v>0.64212786082968309</v>
      </c>
      <c r="I194" s="92">
        <v>0.6441679019730806</v>
      </c>
      <c r="J194" s="92">
        <v>0.65116215784015119</v>
      </c>
      <c r="K194" s="92">
        <v>0.64631252648280102</v>
      </c>
      <c r="L194" s="92">
        <v>0.6519242971912258</v>
      </c>
      <c r="M194" s="92">
        <v>0.65766991652290663</v>
      </c>
      <c r="N194" s="92">
        <v>0.65457115452283654</v>
      </c>
      <c r="O194" s="92">
        <v>0.65755563978610476</v>
      </c>
      <c r="P194" s="92">
        <v>0.66100572814767389</v>
      </c>
      <c r="Q194" s="92">
        <v>0.664571848023499</v>
      </c>
    </row>
    <row r="195" spans="1:17" x14ac:dyDescent="0.25">
      <c r="A195" s="22" t="s">
        <v>76</v>
      </c>
      <c r="B195" s="92">
        <v>0.43671883601634576</v>
      </c>
      <c r="C195" s="92">
        <v>0.43709022611923987</v>
      </c>
      <c r="D195" s="92">
        <v>0.43035382415297285</v>
      </c>
      <c r="E195" s="92">
        <v>0.44689240259969021</v>
      </c>
      <c r="F195" s="92">
        <v>0.44705760787922433</v>
      </c>
      <c r="G195" s="92">
        <v>0.45290928618063164</v>
      </c>
      <c r="H195" s="92">
        <v>0.44794839073570408</v>
      </c>
      <c r="I195" s="92">
        <v>0.44937501290049409</v>
      </c>
      <c r="J195" s="92">
        <v>0.4542583212951844</v>
      </c>
      <c r="K195" s="92">
        <v>0.4508750767715981</v>
      </c>
      <c r="L195" s="92">
        <v>0.45479021453550589</v>
      </c>
      <c r="M195" s="92">
        <v>0.45879807910010234</v>
      </c>
      <c r="N195" s="92">
        <v>0.45663564601423651</v>
      </c>
      <c r="O195" s="92">
        <v>0.45871287930523119</v>
      </c>
      <c r="P195" s="92">
        <v>0.46112014144110813</v>
      </c>
      <c r="Q195" s="92">
        <v>0.46363775890277775</v>
      </c>
    </row>
    <row r="196" spans="1:17" x14ac:dyDescent="0.25">
      <c r="A196" s="24" t="s">
        <v>77</v>
      </c>
      <c r="B196" s="93">
        <v>0.69179907516157835</v>
      </c>
      <c r="C196" s="93">
        <v>0.68892061825225315</v>
      </c>
      <c r="D196" s="93">
        <v>0.67863168269440743</v>
      </c>
      <c r="E196" s="93">
        <v>0.70449292699601307</v>
      </c>
      <c r="F196" s="93">
        <v>0.70471576972505401</v>
      </c>
      <c r="G196" s="93">
        <v>0.71392087259070613</v>
      </c>
      <c r="H196" s="93">
        <v>0.70610171154459112</v>
      </c>
      <c r="I196" s="93">
        <v>0.70843507486824442</v>
      </c>
      <c r="J196" s="93">
        <v>0.71614613460225818</v>
      </c>
      <c r="K196" s="93">
        <v>0.71078720156688213</v>
      </c>
      <c r="L196" s="93">
        <v>0.71695918446059703</v>
      </c>
      <c r="M196" s="93">
        <v>0.72325528644367831</v>
      </c>
      <c r="N196" s="93">
        <v>0.72050000669804493</v>
      </c>
      <c r="O196" s="93">
        <v>0.72381214521441684</v>
      </c>
      <c r="P196" s="93">
        <v>0.72780121094338601</v>
      </c>
      <c r="Q196" s="93">
        <v>0.73087815191080674</v>
      </c>
    </row>
    <row r="197" spans="1:17" x14ac:dyDescent="0.25">
      <c r="A197" s="45" t="s">
        <v>141</v>
      </c>
      <c r="B197" s="95">
        <v>0.51506172635963954</v>
      </c>
      <c r="C197" s="95">
        <v>0.51749543427754008</v>
      </c>
      <c r="D197" s="95">
        <v>0.51684310688218948</v>
      </c>
      <c r="E197" s="95">
        <v>0.52824283639013636</v>
      </c>
      <c r="F197" s="95">
        <v>0.53317820779791403</v>
      </c>
      <c r="G197" s="95">
        <v>0.54021061702887885</v>
      </c>
      <c r="H197" s="95">
        <v>0.53460056368149034</v>
      </c>
      <c r="I197" s="95">
        <v>0.53798549693524822</v>
      </c>
      <c r="J197" s="95">
        <v>0.54038565719395204</v>
      </c>
      <c r="K197" s="95">
        <v>0.53650218606603706</v>
      </c>
      <c r="L197" s="95">
        <v>0.54126458802469646</v>
      </c>
      <c r="M197" s="95">
        <v>0.54092953213760342</v>
      </c>
      <c r="N197" s="95">
        <v>0.54548852809106985</v>
      </c>
      <c r="O197" s="95">
        <v>0.54761090018590064</v>
      </c>
      <c r="P197" s="95">
        <v>0.55167597417152159</v>
      </c>
      <c r="Q197" s="95">
        <v>0.55682528063270142</v>
      </c>
    </row>
    <row r="198" spans="1:17" x14ac:dyDescent="0.25">
      <c r="A198" s="45" t="s">
        <v>142</v>
      </c>
      <c r="B198" s="95">
        <v>0.37599197454044042</v>
      </c>
      <c r="C198" s="95">
        <v>0.37422590353238477</v>
      </c>
      <c r="D198" s="95">
        <v>0.365707211729558</v>
      </c>
      <c r="E198" s="95">
        <v>0.38288363321388846</v>
      </c>
      <c r="F198" s="95">
        <v>0.38454914800680001</v>
      </c>
      <c r="G198" s="95">
        <v>0.38958120199222707</v>
      </c>
      <c r="H198" s="95">
        <v>0.38454175421136921</v>
      </c>
      <c r="I198" s="95">
        <v>0.38457406661627613</v>
      </c>
      <c r="J198" s="95">
        <v>0.39092615668677327</v>
      </c>
      <c r="K198" s="95">
        <v>0.38530324180196157</v>
      </c>
      <c r="L198" s="95">
        <v>0.38924252750208882</v>
      </c>
      <c r="M198" s="95">
        <v>0.3978868949737917</v>
      </c>
      <c r="N198" s="95">
        <v>0.39702265453999702</v>
      </c>
      <c r="O198" s="95">
        <v>0.4017430152849899</v>
      </c>
      <c r="P198" s="95">
        <v>0.40647334337570074</v>
      </c>
      <c r="Q198" s="95">
        <v>0.41061854834945632</v>
      </c>
    </row>
    <row r="199" spans="1:17" x14ac:dyDescent="0.25">
      <c r="A199" s="45" t="s">
        <v>146</v>
      </c>
      <c r="B199" s="95">
        <v>0.51668155984013353</v>
      </c>
      <c r="C199" s="95">
        <v>0.51779798205701566</v>
      </c>
      <c r="D199" s="95">
        <v>0.51124540549516384</v>
      </c>
      <c r="E199" s="95">
        <v>0.52747853726891869</v>
      </c>
      <c r="F199" s="95">
        <v>0.52783977358716783</v>
      </c>
      <c r="G199" s="95">
        <v>0.53617844705219075</v>
      </c>
      <c r="H199" s="95">
        <v>0.53109130973191243</v>
      </c>
      <c r="I199" s="95">
        <v>0.53341495997479549</v>
      </c>
      <c r="J199" s="95">
        <v>0.54016944242664022</v>
      </c>
      <c r="K199" s="95">
        <v>0.53253397642241995</v>
      </c>
      <c r="L199" s="95">
        <v>0.53803199359272702</v>
      </c>
      <c r="M199" s="95">
        <v>0.54286125518969075</v>
      </c>
      <c r="N199" s="95">
        <v>0.54293331777077025</v>
      </c>
      <c r="O199" s="95">
        <v>0.54866387711218512</v>
      </c>
      <c r="P199" s="95">
        <v>0.5530693410642965</v>
      </c>
      <c r="Q199" s="95">
        <v>0.5537534170251055</v>
      </c>
    </row>
    <row r="200" spans="1:17" x14ac:dyDescent="0.25">
      <c r="A200" s="57" t="s">
        <v>149</v>
      </c>
      <c r="B200" s="97">
        <v>0.43517002983660047</v>
      </c>
      <c r="C200" s="97">
        <v>0.43536796095431257</v>
      </c>
      <c r="D200" s="97">
        <v>0.43198452518066272</v>
      </c>
      <c r="E200" s="97">
        <v>0.44581000590408715</v>
      </c>
      <c r="F200" s="97">
        <v>0.44869685834651107</v>
      </c>
      <c r="G200" s="97">
        <v>0.45489762627902081</v>
      </c>
      <c r="H200" s="97">
        <v>0.45385701407407997</v>
      </c>
      <c r="I200" s="97">
        <v>0.45533138642876142</v>
      </c>
      <c r="J200" s="97">
        <v>0.45792527332668687</v>
      </c>
      <c r="K200" s="97">
        <v>0.45606967746451088</v>
      </c>
      <c r="L200" s="97">
        <v>0.46021089498349754</v>
      </c>
      <c r="M200" s="97">
        <v>0.46282576684622756</v>
      </c>
      <c r="N200" s="97">
        <v>0.46282354068565151</v>
      </c>
      <c r="O200" s="97">
        <v>0.46570931920275116</v>
      </c>
      <c r="P200" s="97">
        <v>0.46996564931626084</v>
      </c>
      <c r="Q200" s="97">
        <v>0.47296135415813706</v>
      </c>
    </row>
    <row r="201" spans="1:17" x14ac:dyDescent="0.2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spans="1:17" x14ac:dyDescent="0.25">
      <c r="A202" s="40" t="s">
        <v>152</v>
      </c>
      <c r="B202" s="90">
        <v>0.43739652717949801</v>
      </c>
      <c r="C202" s="90">
        <v>0.43730972148632696</v>
      </c>
      <c r="D202" s="90">
        <v>0.43834184943268878</v>
      </c>
      <c r="E202" s="90">
        <v>0.44030763826747166</v>
      </c>
      <c r="F202" s="90">
        <v>0.44252217847992997</v>
      </c>
      <c r="G202" s="90">
        <v>0.44491321333229761</v>
      </c>
      <c r="H202" s="90">
        <v>0.4503761821853336</v>
      </c>
      <c r="I202" s="90">
        <v>0.45404165481174541</v>
      </c>
      <c r="J202" s="90">
        <v>0.45241577747487166</v>
      </c>
      <c r="K202" s="90">
        <v>0.45354612612487144</v>
      </c>
      <c r="L202" s="90">
        <v>0.45477632589437261</v>
      </c>
      <c r="M202" s="90">
        <v>0.4638815911213921</v>
      </c>
      <c r="N202" s="90">
        <v>0.46607632028324963</v>
      </c>
      <c r="O202" s="90">
        <v>0.47167913230981129</v>
      </c>
      <c r="P202" s="90">
        <v>0.47665719011326718</v>
      </c>
      <c r="Q202" s="90">
        <v>0.48252917242442817</v>
      </c>
    </row>
    <row r="203" spans="1:17" x14ac:dyDescent="0.25">
      <c r="A203" s="20" t="s">
        <v>73</v>
      </c>
      <c r="B203" s="91">
        <v>0.4163872239046002</v>
      </c>
      <c r="C203" s="91">
        <v>0.4164010972760091</v>
      </c>
      <c r="D203" s="91">
        <v>0.41603654784244964</v>
      </c>
      <c r="E203" s="91">
        <v>0.41911890472284885</v>
      </c>
      <c r="F203" s="91">
        <v>0.42002857147133854</v>
      </c>
      <c r="G203" s="91">
        <v>0.42326989938112602</v>
      </c>
      <c r="H203" s="91">
        <v>0.42602268612063959</v>
      </c>
      <c r="I203" s="91">
        <v>0.42917511399143282</v>
      </c>
      <c r="J203" s="91">
        <v>0.42891058068118793</v>
      </c>
      <c r="K203" s="91">
        <v>0.42865752384510913</v>
      </c>
      <c r="L203" s="91">
        <v>0.43029770542060086</v>
      </c>
      <c r="M203" s="91">
        <v>0.43756915126501833</v>
      </c>
      <c r="N203" s="91">
        <v>0.4406216522288775</v>
      </c>
      <c r="O203" s="91">
        <v>0.44536935825266571</v>
      </c>
      <c r="P203" s="91">
        <v>0.44873776035942448</v>
      </c>
      <c r="Q203" s="91">
        <v>0.45427553434640916</v>
      </c>
    </row>
    <row r="204" spans="1:17" x14ac:dyDescent="0.25">
      <c r="A204" s="22" t="s">
        <v>74</v>
      </c>
      <c r="B204" s="92">
        <v>0.10871888923454648</v>
      </c>
      <c r="C204" s="92">
        <v>0.10872239998610565</v>
      </c>
      <c r="D204" s="92">
        <v>0.10862669852139442</v>
      </c>
      <c r="E204" s="92">
        <v>0.10942962833230854</v>
      </c>
      <c r="F204" s="92">
        <v>0.10966786772944762</v>
      </c>
      <c r="G204" s="92">
        <v>0.11051350474374766</v>
      </c>
      <c r="H204" s="92">
        <v>0.11123188414527034</v>
      </c>
      <c r="I204" s="92">
        <v>0.11205442681858302</v>
      </c>
      <c r="J204" s="92">
        <v>0.11198635572715311</v>
      </c>
      <c r="K204" s="92">
        <v>0.11192179661756753</v>
      </c>
      <c r="L204" s="92">
        <v>0.11234958059251898</v>
      </c>
      <c r="M204" s="92">
        <v>0.11424700265039286</v>
      </c>
      <c r="N204" s="92">
        <v>0.11504303540441807</v>
      </c>
      <c r="O204" s="92">
        <v>0.11628059384621346</v>
      </c>
      <c r="P204" s="92">
        <v>0.11716343855265662</v>
      </c>
      <c r="Q204" s="92">
        <v>0.1186068986071665</v>
      </c>
    </row>
    <row r="205" spans="1:17" x14ac:dyDescent="0.25">
      <c r="A205" s="22" t="s">
        <v>75</v>
      </c>
      <c r="B205" s="92">
        <v>0.59514823359439706</v>
      </c>
      <c r="C205" s="92">
        <v>0.59516835336152007</v>
      </c>
      <c r="D205" s="92">
        <v>0.59464864459457667</v>
      </c>
      <c r="E205" s="92">
        <v>0.59905917138934661</v>
      </c>
      <c r="F205" s="92">
        <v>0.60035748776430742</v>
      </c>
      <c r="G205" s="92">
        <v>0.60499211659539598</v>
      </c>
      <c r="H205" s="92">
        <v>0.60892768625913751</v>
      </c>
      <c r="I205" s="92">
        <v>0.61343494627275419</v>
      </c>
      <c r="J205" s="92">
        <v>0.61305425223184495</v>
      </c>
      <c r="K205" s="92">
        <v>0.61268862110889155</v>
      </c>
      <c r="L205" s="92">
        <v>0.61503417270707905</v>
      </c>
      <c r="M205" s="92">
        <v>0.62543035439124894</v>
      </c>
      <c r="N205" s="92">
        <v>0.62979587192193398</v>
      </c>
      <c r="O205" s="92">
        <v>0.63658720952931591</v>
      </c>
      <c r="P205" s="92">
        <v>0.64139300869745353</v>
      </c>
      <c r="Q205" s="92">
        <v>0.64931460317668932</v>
      </c>
    </row>
    <row r="206" spans="1:17" x14ac:dyDescent="0.25">
      <c r="A206" s="22" t="s">
        <v>76</v>
      </c>
      <c r="B206" s="92">
        <v>0.41492138411613116</v>
      </c>
      <c r="C206" s="92">
        <v>0.41493489869379646</v>
      </c>
      <c r="D206" s="92">
        <v>0.41457019525280131</v>
      </c>
      <c r="E206" s="92">
        <v>0.41763649500817496</v>
      </c>
      <c r="F206" s="92">
        <v>0.41854497253067197</v>
      </c>
      <c r="G206" s="92">
        <v>0.42177301534901024</v>
      </c>
      <c r="H206" s="92">
        <v>0.42451507164535196</v>
      </c>
      <c r="I206" s="92">
        <v>0.42765485315142682</v>
      </c>
      <c r="J206" s="92">
        <v>0.42739402385088149</v>
      </c>
      <c r="K206" s="92">
        <v>0.42714606224436691</v>
      </c>
      <c r="L206" s="92">
        <v>0.42877916972411989</v>
      </c>
      <c r="M206" s="92">
        <v>0.43602180878062841</v>
      </c>
      <c r="N206" s="92">
        <v>0.43906085258621558</v>
      </c>
      <c r="O206" s="92">
        <v>0.44378609851218692</v>
      </c>
      <c r="P206" s="92">
        <v>0.44715195313851047</v>
      </c>
      <c r="Q206" s="92">
        <v>0.45266341530341275</v>
      </c>
    </row>
    <row r="207" spans="1:17" x14ac:dyDescent="0.25">
      <c r="A207" s="24" t="s">
        <v>77</v>
      </c>
      <c r="B207" s="93">
        <v>0.65519364403866065</v>
      </c>
      <c r="C207" s="93">
        <v>0.65264368577037435</v>
      </c>
      <c r="D207" s="93">
        <v>0.65237601209804075</v>
      </c>
      <c r="E207" s="93">
        <v>0.65715456758157842</v>
      </c>
      <c r="F207" s="93">
        <v>0.65849983550678548</v>
      </c>
      <c r="G207" s="93">
        <v>0.66359347930087076</v>
      </c>
      <c r="H207" s="93">
        <v>0.66804093378369989</v>
      </c>
      <c r="I207" s="93">
        <v>0.67329647145512772</v>
      </c>
      <c r="J207" s="93">
        <v>0.67278662641171005</v>
      </c>
      <c r="K207" s="93">
        <v>0.67215879537931233</v>
      </c>
      <c r="L207" s="93">
        <v>0.67476398428491335</v>
      </c>
      <c r="M207" s="93">
        <v>0.68616833899436147</v>
      </c>
      <c r="N207" s="93">
        <v>0.69242891955805752</v>
      </c>
      <c r="O207" s="93">
        <v>0.69983617715455937</v>
      </c>
      <c r="P207" s="93">
        <v>0.70486777460201722</v>
      </c>
      <c r="Q207" s="93">
        <v>0.71219498449088869</v>
      </c>
    </row>
    <row r="208" spans="1:17" x14ac:dyDescent="0.25">
      <c r="A208" s="45" t="s">
        <v>153</v>
      </c>
      <c r="B208" s="95">
        <v>0.42152166304737965</v>
      </c>
      <c r="C208" s="95">
        <v>0.42138540864570145</v>
      </c>
      <c r="D208" s="95">
        <v>0.42196701833599237</v>
      </c>
      <c r="E208" s="95">
        <v>0.42503479590370419</v>
      </c>
      <c r="F208" s="95">
        <v>0.42712691789665969</v>
      </c>
      <c r="G208" s="95">
        <v>0.43027035828644355</v>
      </c>
      <c r="H208" s="95">
        <v>0.4353206035526701</v>
      </c>
      <c r="I208" s="95">
        <v>0.43840964217761447</v>
      </c>
      <c r="J208" s="95">
        <v>0.43765797856556887</v>
      </c>
      <c r="K208" s="95">
        <v>0.43781284473912779</v>
      </c>
      <c r="L208" s="95">
        <v>0.43962503256663399</v>
      </c>
      <c r="M208" s="95">
        <v>0.44792050420501561</v>
      </c>
      <c r="N208" s="95">
        <v>0.45097141316772071</v>
      </c>
      <c r="O208" s="95">
        <v>0.45646937300574497</v>
      </c>
      <c r="P208" s="95">
        <v>0.46090009802152465</v>
      </c>
      <c r="Q208" s="95">
        <v>0.46636513987242662</v>
      </c>
    </row>
    <row r="209" spans="1:17" x14ac:dyDescent="0.25">
      <c r="A209" s="45" t="s">
        <v>156</v>
      </c>
      <c r="B209" s="95">
        <v>0.510961889950309</v>
      </c>
      <c r="C209" s="95">
        <v>0.51099507526373145</v>
      </c>
      <c r="D209" s="95">
        <v>0.51148058551713893</v>
      </c>
      <c r="E209" s="95">
        <v>0.514096715846313</v>
      </c>
      <c r="F209" s="95">
        <v>0.511753167041331</v>
      </c>
      <c r="G209" s="95">
        <v>0.51177671952691905</v>
      </c>
      <c r="H209" s="95">
        <v>0.50966334402134406</v>
      </c>
      <c r="I209" s="95">
        <v>0.51735732267787549</v>
      </c>
      <c r="J209" s="95">
        <v>0.51687951664436982</v>
      </c>
      <c r="K209" s="95">
        <v>0.51890709129300416</v>
      </c>
      <c r="L209" s="95">
        <v>0.52136966909234173</v>
      </c>
      <c r="M209" s="95">
        <v>0.52928161956876218</v>
      </c>
      <c r="N209" s="95">
        <v>0.53006297270151226</v>
      </c>
      <c r="O209" s="95">
        <v>0.5355653767206362</v>
      </c>
      <c r="P209" s="95">
        <v>0.54147159715917914</v>
      </c>
      <c r="Q209" s="95">
        <v>0.54626736908676665</v>
      </c>
    </row>
    <row r="210" spans="1:17" x14ac:dyDescent="0.25">
      <c r="A210" s="45" t="s">
        <v>157</v>
      </c>
      <c r="B210" s="95">
        <v>0.43948241808889449</v>
      </c>
      <c r="C210" s="95">
        <v>0.43848631982886621</v>
      </c>
      <c r="D210" s="95">
        <v>0.43862563173406266</v>
      </c>
      <c r="E210" s="95">
        <v>0.44370230783057479</v>
      </c>
      <c r="F210" s="95">
        <v>0.44626069530943396</v>
      </c>
      <c r="G210" s="95">
        <v>0.45180274514417901</v>
      </c>
      <c r="H210" s="95">
        <v>0.46140144638527919</v>
      </c>
      <c r="I210" s="95">
        <v>0.46306481307026387</v>
      </c>
      <c r="J210" s="95">
        <v>0.45736652379892545</v>
      </c>
      <c r="K210" s="95">
        <v>0.45912424499593174</v>
      </c>
      <c r="L210" s="95">
        <v>0.46100791297297067</v>
      </c>
      <c r="M210" s="95">
        <v>0.46965158585955474</v>
      </c>
      <c r="N210" s="95">
        <v>0.46875924565532234</v>
      </c>
      <c r="O210" s="95">
        <v>0.47963231451645866</v>
      </c>
      <c r="P210" s="95">
        <v>0.48385349931505983</v>
      </c>
      <c r="Q210" s="95">
        <v>0.48897297729413713</v>
      </c>
    </row>
    <row r="211" spans="1:17" x14ac:dyDescent="0.25">
      <c r="A211" s="57" t="s">
        <v>160</v>
      </c>
      <c r="B211" s="96">
        <v>0.52515527578226195</v>
      </c>
      <c r="C211" s="96">
        <v>0.52518938290994599</v>
      </c>
      <c r="D211" s="96">
        <v>0.52568837955928183</v>
      </c>
      <c r="E211" s="96">
        <v>0.52837718017537727</v>
      </c>
      <c r="F211" s="96">
        <v>0.52596853279247902</v>
      </c>
      <c r="G211" s="96">
        <v>0.52599273951377779</v>
      </c>
      <c r="H211" s="96">
        <v>0.52382065913304821</v>
      </c>
      <c r="I211" s="96">
        <v>0.53172835941892738</v>
      </c>
      <c r="J211" s="96">
        <v>0.53123728099560219</v>
      </c>
      <c r="K211" s="96">
        <v>0.53332117716225436</v>
      </c>
      <c r="L211" s="96">
        <v>0.5358521599004622</v>
      </c>
      <c r="M211" s="96">
        <v>0.54398388677900567</v>
      </c>
      <c r="N211" s="96">
        <v>0.54478694416544327</v>
      </c>
      <c r="O211" s="96">
        <v>0.55044219274065376</v>
      </c>
      <c r="P211" s="96">
        <v>0.55651247485804523</v>
      </c>
      <c r="Q211" s="96">
        <v>0.56144146267251005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5C49-8599-4E57-AC3E-09DC74337DAE}">
  <sheetPr>
    <pageSetUpPr fitToPage="1"/>
  </sheetPr>
  <dimension ref="A1:Q255"/>
  <sheetViews>
    <sheetView showGridLines="0" zoomScaleNormal="100" workbookViewId="0">
      <pane xSplit="1" ySplit="1" topLeftCell="B49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161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71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x14ac:dyDescent="0.25">
      <c r="B4" s="13"/>
    </row>
    <row r="5" spans="1:17" ht="12.75" x14ac:dyDescent="0.25">
      <c r="A5" s="18" t="s">
        <v>162</v>
      </c>
      <c r="B5" s="19">
        <v>103617.75853321329</v>
      </c>
      <c r="C5" s="19">
        <v>102481.49209243241</v>
      </c>
      <c r="D5" s="19">
        <v>103089.07640061925</v>
      </c>
      <c r="E5" s="19">
        <v>105556.45259068838</v>
      </c>
      <c r="F5" s="19">
        <v>105814.90094591476</v>
      </c>
      <c r="G5" s="19">
        <v>107322.26493221277</v>
      </c>
      <c r="H5" s="19">
        <v>106071.22191603373</v>
      </c>
      <c r="I5" s="19">
        <v>107507.68273943373</v>
      </c>
      <c r="J5" s="19">
        <v>105204.86743029239</v>
      </c>
      <c r="K5" s="19">
        <v>95147.898179034863</v>
      </c>
      <c r="L5" s="19">
        <v>101797.41624318554</v>
      </c>
      <c r="M5" s="19">
        <v>100555.83207907318</v>
      </c>
      <c r="N5" s="19">
        <v>98580.06337176291</v>
      </c>
      <c r="O5" s="19">
        <v>98337.314703999116</v>
      </c>
      <c r="P5" s="19">
        <v>100954.75694196428</v>
      </c>
      <c r="Q5" s="19">
        <v>98276.306775714125</v>
      </c>
    </row>
    <row r="6" spans="1:17" x14ac:dyDescent="0.25">
      <c r="A6" s="20" t="s">
        <v>73</v>
      </c>
      <c r="B6" s="21">
        <v>154.45660202174091</v>
      </c>
      <c r="C6" s="21">
        <v>156.42688956523963</v>
      </c>
      <c r="D6" s="21">
        <v>162.35137915181858</v>
      </c>
      <c r="E6" s="21">
        <v>173.44264931281901</v>
      </c>
      <c r="F6" s="21">
        <v>164.98187253453818</v>
      </c>
      <c r="G6" s="21">
        <v>167.9052558960843</v>
      </c>
      <c r="H6" s="21">
        <v>164.82763335924153</v>
      </c>
      <c r="I6" s="21">
        <v>174.17372137849301</v>
      </c>
      <c r="J6" s="21">
        <v>181.57911892062069</v>
      </c>
      <c r="K6" s="21">
        <v>156.37378660058826</v>
      </c>
      <c r="L6" s="21">
        <v>173.2764443616251</v>
      </c>
      <c r="M6" s="21">
        <v>179.91673747643682</v>
      </c>
      <c r="N6" s="21">
        <v>178.21367380762351</v>
      </c>
      <c r="O6" s="21">
        <v>183.58217664137152</v>
      </c>
      <c r="P6" s="21">
        <v>178.20904779394439</v>
      </c>
      <c r="Q6" s="21">
        <v>181.30180735488497</v>
      </c>
    </row>
    <row r="7" spans="1:17" x14ac:dyDescent="0.25">
      <c r="A7" s="22" t="s">
        <v>74</v>
      </c>
      <c r="B7" s="23">
        <v>191.82270113054889</v>
      </c>
      <c r="C7" s="23">
        <v>190.52071137382049</v>
      </c>
      <c r="D7" s="23">
        <v>201.9975158930807</v>
      </c>
      <c r="E7" s="23">
        <v>213.88445540688974</v>
      </c>
      <c r="F7" s="23">
        <v>206.09648837671506</v>
      </c>
      <c r="G7" s="23">
        <v>211.06665001773163</v>
      </c>
      <c r="H7" s="23">
        <v>209.7932869507064</v>
      </c>
      <c r="I7" s="23">
        <v>224.89697079814073</v>
      </c>
      <c r="J7" s="23">
        <v>235.6968402900323</v>
      </c>
      <c r="K7" s="23">
        <v>200.60825423316496</v>
      </c>
      <c r="L7" s="23">
        <v>224.7802665432861</v>
      </c>
      <c r="M7" s="23">
        <v>229.09487699124702</v>
      </c>
      <c r="N7" s="23">
        <v>230.84325913632247</v>
      </c>
      <c r="O7" s="23">
        <v>239.8116188741561</v>
      </c>
      <c r="P7" s="23">
        <v>232.23955741345497</v>
      </c>
      <c r="Q7" s="23">
        <v>240.84579182838016</v>
      </c>
    </row>
    <row r="8" spans="1:17" x14ac:dyDescent="0.25">
      <c r="A8" s="22" t="s">
        <v>75</v>
      </c>
      <c r="B8" s="23">
        <v>232.23840147725571</v>
      </c>
      <c r="C8" s="23">
        <v>236.10916447343359</v>
      </c>
      <c r="D8" s="23">
        <v>244.70014094701821</v>
      </c>
      <c r="E8" s="23">
        <v>261.36996995929718</v>
      </c>
      <c r="F8" s="23">
        <v>248.55944405183578</v>
      </c>
      <c r="G8" s="23">
        <v>252.88445202657658</v>
      </c>
      <c r="H8" s="23">
        <v>246.03486919180591</v>
      </c>
      <c r="I8" s="23">
        <v>259.47741347011737</v>
      </c>
      <c r="J8" s="23">
        <v>270.05034725524916</v>
      </c>
      <c r="K8" s="23">
        <v>233.64483519964602</v>
      </c>
      <c r="L8" s="23">
        <v>261.33385428854376</v>
      </c>
      <c r="M8" s="23">
        <v>269.68796805585828</v>
      </c>
      <c r="N8" s="23">
        <v>267.93248019961277</v>
      </c>
      <c r="O8" s="23">
        <v>275.4096015445524</v>
      </c>
      <c r="P8" s="23">
        <v>267.78729589691926</v>
      </c>
      <c r="Q8" s="23">
        <v>273.59987583969212</v>
      </c>
    </row>
    <row r="9" spans="1:17" x14ac:dyDescent="0.25">
      <c r="A9" s="22" t="s">
        <v>76</v>
      </c>
      <c r="B9" s="23">
        <v>1008.9177310825479</v>
      </c>
      <c r="C9" s="23">
        <v>1005.2612925022501</v>
      </c>
      <c r="D9" s="23">
        <v>1061.9332624258163</v>
      </c>
      <c r="E9" s="23">
        <v>1119.0055112220257</v>
      </c>
      <c r="F9" s="23">
        <v>1082.3955206057478</v>
      </c>
      <c r="G9" s="23">
        <v>1109.3755343432604</v>
      </c>
      <c r="H9" s="23">
        <v>1105.1446000285605</v>
      </c>
      <c r="I9" s="23">
        <v>1190.3917600603274</v>
      </c>
      <c r="J9" s="23">
        <v>1252.5312990989821</v>
      </c>
      <c r="K9" s="23">
        <v>1058.4363875653846</v>
      </c>
      <c r="L9" s="23">
        <v>1188.1574572804357</v>
      </c>
      <c r="M9" s="23">
        <v>1209.2794001454934</v>
      </c>
      <c r="N9" s="23">
        <v>1217.4976205238277</v>
      </c>
      <c r="O9" s="23">
        <v>1270.9047397920699</v>
      </c>
      <c r="P9" s="23">
        <v>1229.816097891885</v>
      </c>
      <c r="Q9" s="23">
        <v>1282.8447150257432</v>
      </c>
    </row>
    <row r="10" spans="1:17" x14ac:dyDescent="0.25">
      <c r="A10" s="24" t="s">
        <v>77</v>
      </c>
      <c r="B10" s="25">
        <v>697.77695175360145</v>
      </c>
      <c r="C10" s="25">
        <v>707.968278133941</v>
      </c>
      <c r="D10" s="25">
        <v>736.16761280646051</v>
      </c>
      <c r="E10" s="25">
        <v>782.8871143467951</v>
      </c>
      <c r="F10" s="25">
        <v>741.82950758545678</v>
      </c>
      <c r="G10" s="25">
        <v>754.49011292802766</v>
      </c>
      <c r="H10" s="25">
        <v>741.60507642999119</v>
      </c>
      <c r="I10" s="25">
        <v>783.87290297453035</v>
      </c>
      <c r="J10" s="25">
        <v>813.46222710120503</v>
      </c>
      <c r="K10" s="25">
        <v>712.45172246271579</v>
      </c>
      <c r="L10" s="25">
        <v>789.03699369583546</v>
      </c>
      <c r="M10" s="25">
        <v>816.60397952056417</v>
      </c>
      <c r="N10" s="25">
        <v>808.56454587572512</v>
      </c>
      <c r="O10" s="25">
        <v>831.73130745142146</v>
      </c>
      <c r="P10" s="25">
        <v>806.99712282902397</v>
      </c>
      <c r="Q10" s="25">
        <v>823.16090298478923</v>
      </c>
    </row>
    <row r="11" spans="1:17" x14ac:dyDescent="0.25">
      <c r="A11" s="26" t="s">
        <v>78</v>
      </c>
      <c r="B11" s="27">
        <v>42.829801218083126</v>
      </c>
      <c r="C11" s="27">
        <v>41.423465128215923</v>
      </c>
      <c r="D11" s="27">
        <v>42.411318849810591</v>
      </c>
      <c r="E11" s="27">
        <v>53.776476706278117</v>
      </c>
      <c r="F11" s="27">
        <v>56.93957010124992</v>
      </c>
      <c r="G11" s="27">
        <v>59.449776487136518</v>
      </c>
      <c r="H11" s="27">
        <v>57.053394751516691</v>
      </c>
      <c r="I11" s="27">
        <v>62.983016372284183</v>
      </c>
      <c r="J11" s="27">
        <v>71.944656508271478</v>
      </c>
      <c r="K11" s="27">
        <v>44.84600068189053</v>
      </c>
      <c r="L11" s="27">
        <v>47.570546394565383</v>
      </c>
      <c r="M11" s="27">
        <v>54.426759148751323</v>
      </c>
      <c r="N11" s="27">
        <v>56.062310645678437</v>
      </c>
      <c r="O11" s="27">
        <v>52.476062435462914</v>
      </c>
      <c r="P11" s="27">
        <v>51.033569778583704</v>
      </c>
      <c r="Q11" s="27">
        <v>45.428195166729537</v>
      </c>
    </row>
    <row r="12" spans="1:17" x14ac:dyDescent="0.25">
      <c r="A12" s="26" t="s">
        <v>79</v>
      </c>
      <c r="B12" s="27">
        <v>187.20174424363103</v>
      </c>
      <c r="C12" s="27">
        <v>188.12177406305972</v>
      </c>
      <c r="D12" s="27">
        <v>196.56507783982732</v>
      </c>
      <c r="E12" s="27">
        <v>211.03185225453052</v>
      </c>
      <c r="F12" s="27">
        <v>201.34796375927081</v>
      </c>
      <c r="G12" s="27">
        <v>205.18571185259802</v>
      </c>
      <c r="H12" s="27">
        <v>200.26382734035769</v>
      </c>
      <c r="I12" s="27">
        <v>216.20969685401263</v>
      </c>
      <c r="J12" s="27">
        <v>223.33508838784863</v>
      </c>
      <c r="K12" s="27">
        <v>181.88555285053351</v>
      </c>
      <c r="L12" s="27">
        <v>203.62891857688652</v>
      </c>
      <c r="M12" s="27">
        <v>207.693942848322</v>
      </c>
      <c r="N12" s="27">
        <v>207.39032129504528</v>
      </c>
      <c r="O12" s="27">
        <v>227.29632950372508</v>
      </c>
      <c r="P12" s="27">
        <v>219.82353694793241</v>
      </c>
      <c r="Q12" s="27">
        <v>222.65580063501832</v>
      </c>
    </row>
    <row r="13" spans="1:17" x14ac:dyDescent="0.25">
      <c r="A13" s="26" t="s">
        <v>80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6.3324057247261187E-2</v>
      </c>
      <c r="M13" s="27">
        <v>6.9524089732494979E-2</v>
      </c>
      <c r="N13" s="27">
        <v>6.6884578854134846E-2</v>
      </c>
      <c r="O13" s="27">
        <v>7.1574064597715092E-2</v>
      </c>
      <c r="P13" s="27">
        <v>7.7828931178248975E-2</v>
      </c>
      <c r="Q13" s="27">
        <v>8.3732954388685457E-2</v>
      </c>
    </row>
    <row r="14" spans="1:17" x14ac:dyDescent="0.25">
      <c r="A14" s="26" t="s">
        <v>81</v>
      </c>
      <c r="B14" s="27">
        <v>467.74540629188755</v>
      </c>
      <c r="C14" s="27">
        <v>478.42303894266541</v>
      </c>
      <c r="D14" s="27">
        <v>497.19121611682277</v>
      </c>
      <c r="E14" s="27">
        <v>518.07878538598652</v>
      </c>
      <c r="F14" s="27">
        <v>483.54197372493599</v>
      </c>
      <c r="G14" s="27">
        <v>489.85462458829306</v>
      </c>
      <c r="H14" s="27">
        <v>484.28785433811709</v>
      </c>
      <c r="I14" s="27">
        <v>504.68018974823354</v>
      </c>
      <c r="J14" s="27">
        <v>518.18248220508497</v>
      </c>
      <c r="K14" s="27">
        <v>485.72016893029161</v>
      </c>
      <c r="L14" s="27">
        <v>537.77420466713613</v>
      </c>
      <c r="M14" s="27">
        <v>554.4137534337583</v>
      </c>
      <c r="N14" s="27">
        <v>545.04502935614732</v>
      </c>
      <c r="O14" s="27">
        <v>551.88734144763589</v>
      </c>
      <c r="P14" s="27">
        <v>536.06218717132981</v>
      </c>
      <c r="Q14" s="27">
        <v>554.99317422865272</v>
      </c>
    </row>
    <row r="15" spans="1:17" x14ac:dyDescent="0.25">
      <c r="A15" s="98" t="s">
        <v>163</v>
      </c>
      <c r="B15" s="99">
        <v>84486.516718857456</v>
      </c>
      <c r="C15" s="99">
        <v>83140.397839999976</v>
      </c>
      <c r="D15" s="99">
        <v>82966.191160000017</v>
      </c>
      <c r="E15" s="99">
        <v>84118.172959999996</v>
      </c>
      <c r="F15" s="99">
        <v>85339.024779999949</v>
      </c>
      <c r="G15" s="99">
        <v>86451.478671489793</v>
      </c>
      <c r="H15" s="99">
        <v>85528.918799999985</v>
      </c>
      <c r="I15" s="99">
        <v>85828.460440000039</v>
      </c>
      <c r="J15" s="99">
        <v>82698.145679999972</v>
      </c>
      <c r="K15" s="99">
        <v>75901.085560000007</v>
      </c>
      <c r="L15" s="99">
        <v>80504.992776420564</v>
      </c>
      <c r="M15" s="99">
        <v>78273.139720739375</v>
      </c>
      <c r="N15" s="99">
        <v>76532.784546539289</v>
      </c>
      <c r="O15" s="99">
        <v>75492.577254184886</v>
      </c>
      <c r="P15" s="99">
        <v>78872.103081732639</v>
      </c>
      <c r="Q15" s="99">
        <v>75820.503347702994</v>
      </c>
    </row>
    <row r="16" spans="1:17" x14ac:dyDescent="0.25">
      <c r="A16" s="100" t="s">
        <v>83</v>
      </c>
      <c r="B16" s="101">
        <v>256.11454640535197</v>
      </c>
      <c r="C16" s="101">
        <v>264.56105000000127</v>
      </c>
      <c r="D16" s="101">
        <v>252.69780000000927</v>
      </c>
      <c r="E16" s="101">
        <v>271.37450000000035</v>
      </c>
      <c r="F16" s="101">
        <v>299.56517999998994</v>
      </c>
      <c r="G16" s="101">
        <v>328.98923580036865</v>
      </c>
      <c r="H16" s="101">
        <v>395.08591000000888</v>
      </c>
      <c r="I16" s="101">
        <v>414.72530000001444</v>
      </c>
      <c r="J16" s="101">
        <v>425.97825999998201</v>
      </c>
      <c r="K16" s="101">
        <v>280.18651999998957</v>
      </c>
      <c r="L16" s="101">
        <v>636.73272383949825</v>
      </c>
      <c r="M16" s="101">
        <v>607.6556254703678</v>
      </c>
      <c r="N16" s="101">
        <v>642.37366839593528</v>
      </c>
      <c r="O16" s="101">
        <v>651.29848555741955</v>
      </c>
      <c r="P16" s="101">
        <v>650.57668598360033</v>
      </c>
      <c r="Q16" s="101">
        <v>645.24052553522893</v>
      </c>
    </row>
    <row r="17" spans="1:17" x14ac:dyDescent="0.25">
      <c r="A17" s="100" t="s">
        <v>95</v>
      </c>
      <c r="B17" s="101">
        <v>2719.8332824077806</v>
      </c>
      <c r="C17" s="101">
        <v>3522.5702600000004</v>
      </c>
      <c r="D17" s="101">
        <v>3691.2034999999996</v>
      </c>
      <c r="E17" s="101">
        <v>2979.6508200000003</v>
      </c>
      <c r="F17" s="101">
        <v>2691.2159299999998</v>
      </c>
      <c r="G17" s="101">
        <v>2868.8568948534885</v>
      </c>
      <c r="H17" s="101">
        <v>2972.7454900000002</v>
      </c>
      <c r="I17" s="101">
        <v>3063.1074699999999</v>
      </c>
      <c r="J17" s="101">
        <v>2775.5839999999998</v>
      </c>
      <c r="K17" s="101">
        <v>2076.6186699999998</v>
      </c>
      <c r="L17" s="101">
        <v>1844.5124776005905</v>
      </c>
      <c r="M17" s="101">
        <v>1857.4331583717542</v>
      </c>
      <c r="N17" s="101">
        <v>1698.7581965493794</v>
      </c>
      <c r="O17" s="101">
        <v>1753.365953435132</v>
      </c>
      <c r="P17" s="101">
        <v>1823.8639336711553</v>
      </c>
      <c r="Q17" s="101">
        <v>1851.6532361386589</v>
      </c>
    </row>
    <row r="18" spans="1:17" x14ac:dyDescent="0.25">
      <c r="A18" s="100" t="s">
        <v>90</v>
      </c>
      <c r="B18" s="101">
        <v>3887.1641099967674</v>
      </c>
      <c r="C18" s="101">
        <v>4516.5461000000005</v>
      </c>
      <c r="D18" s="101">
        <v>5228.7781799999993</v>
      </c>
      <c r="E18" s="101">
        <v>5074.6423200000008</v>
      </c>
      <c r="F18" s="101">
        <v>5858.2582500000008</v>
      </c>
      <c r="G18" s="101">
        <v>6617.4118565970239</v>
      </c>
      <c r="H18" s="101">
        <v>7420.1353399999998</v>
      </c>
      <c r="I18" s="101">
        <v>7445.0050999999985</v>
      </c>
      <c r="J18" s="101">
        <v>8378.9048000000003</v>
      </c>
      <c r="K18" s="101">
        <v>8356.9104000000007</v>
      </c>
      <c r="L18" s="101">
        <v>8039.6851430969691</v>
      </c>
      <c r="M18" s="101">
        <v>8718.0849228167044</v>
      </c>
      <c r="N18" s="101">
        <v>7823.7577296467734</v>
      </c>
      <c r="O18" s="101">
        <v>10931.511430586354</v>
      </c>
      <c r="P18" s="101">
        <v>12734.381651649675</v>
      </c>
      <c r="Q18" s="101">
        <v>13766.614176550578</v>
      </c>
    </row>
    <row r="19" spans="1:17" x14ac:dyDescent="0.25">
      <c r="A19" s="100" t="s">
        <v>164</v>
      </c>
      <c r="B19" s="101">
        <v>4699.0316447589048</v>
      </c>
      <c r="C19" s="101">
        <v>3562.5324499999888</v>
      </c>
      <c r="D19" s="101">
        <v>3397.4957899999972</v>
      </c>
      <c r="E19" s="101">
        <v>3295.7841599999915</v>
      </c>
      <c r="F19" s="101">
        <v>3411.5609699999941</v>
      </c>
      <c r="G19" s="101">
        <v>3591.5315936234429</v>
      </c>
      <c r="H19" s="101">
        <v>3381.7424900000033</v>
      </c>
      <c r="I19" s="101">
        <v>3598.5229500000119</v>
      </c>
      <c r="J19" s="101">
        <v>3101.4166799999975</v>
      </c>
      <c r="K19" s="101">
        <v>2708.1954000000078</v>
      </c>
      <c r="L19" s="101">
        <v>3440.3563257321694</v>
      </c>
      <c r="M19" s="101">
        <v>2768.3440242238476</v>
      </c>
      <c r="N19" s="101">
        <v>2455.9331975317682</v>
      </c>
      <c r="O19" s="101">
        <v>2045.236903186584</v>
      </c>
      <c r="P19" s="101">
        <v>1665.7847508027655</v>
      </c>
      <c r="Q19" s="101">
        <v>1569.2139028597014</v>
      </c>
    </row>
    <row r="20" spans="1:17" x14ac:dyDescent="0.25">
      <c r="A20" s="100" t="s">
        <v>84</v>
      </c>
      <c r="B20" s="101">
        <v>3048.6285347132707</v>
      </c>
      <c r="C20" s="101">
        <v>3201.5659900000001</v>
      </c>
      <c r="D20" s="101">
        <v>3384.8348300000007</v>
      </c>
      <c r="E20" s="101">
        <v>2242.36924</v>
      </c>
      <c r="F20" s="101">
        <v>1966.2887700000003</v>
      </c>
      <c r="G20" s="101">
        <v>2082.7360827252301</v>
      </c>
      <c r="H20" s="101">
        <v>2194.5854099999997</v>
      </c>
      <c r="I20" s="101">
        <v>2073.1742300000001</v>
      </c>
      <c r="J20" s="101">
        <v>2183.1311699999997</v>
      </c>
      <c r="K20" s="101">
        <v>2046.4006499999998</v>
      </c>
      <c r="L20" s="101">
        <v>1980.5103520544155</v>
      </c>
      <c r="M20" s="101">
        <v>1981.4661911490928</v>
      </c>
      <c r="N20" s="101">
        <v>2121.9070290021386</v>
      </c>
      <c r="O20" s="101">
        <v>1607.9113630061804</v>
      </c>
      <c r="P20" s="101">
        <v>1568.7408649883751</v>
      </c>
      <c r="Q20" s="101">
        <v>1621.2848309305948</v>
      </c>
    </row>
    <row r="21" spans="1:17" x14ac:dyDescent="0.25">
      <c r="A21" s="100" t="s">
        <v>96</v>
      </c>
      <c r="B21" s="101">
        <v>8333.6775158039036</v>
      </c>
      <c r="C21" s="101">
        <v>9838.2857699999968</v>
      </c>
      <c r="D21" s="101">
        <v>9757.7279399999989</v>
      </c>
      <c r="E21" s="101">
        <v>9800.1009700000031</v>
      </c>
      <c r="F21" s="101">
        <v>10759.458019999993</v>
      </c>
      <c r="G21" s="101">
        <v>10638.084108634743</v>
      </c>
      <c r="H21" s="101">
        <v>11854.361979999991</v>
      </c>
      <c r="I21" s="101">
        <v>10579.251960000003</v>
      </c>
      <c r="J21" s="101">
        <v>10780.134329999993</v>
      </c>
      <c r="K21" s="101">
        <v>9857.4069799999997</v>
      </c>
      <c r="L21" s="101">
        <v>9863.4500756458638</v>
      </c>
      <c r="M21" s="101">
        <v>10726.276016266909</v>
      </c>
      <c r="N21" s="101">
        <v>9763.0639206814976</v>
      </c>
      <c r="O21" s="101">
        <v>9177.862842194816</v>
      </c>
      <c r="P21" s="101">
        <v>9491.1830038095195</v>
      </c>
      <c r="Q21" s="101">
        <v>7573.9851411087302</v>
      </c>
    </row>
    <row r="22" spans="1:17" x14ac:dyDescent="0.25">
      <c r="A22" s="100" t="s">
        <v>165</v>
      </c>
      <c r="B22" s="101">
        <v>46359.679284988204</v>
      </c>
      <c r="C22" s="101">
        <v>43891.829600000005</v>
      </c>
      <c r="D22" s="101">
        <v>44269.01367</v>
      </c>
      <c r="E22" s="101">
        <v>46679.64856999999</v>
      </c>
      <c r="F22" s="101">
        <v>45962.980199999998</v>
      </c>
      <c r="G22" s="101">
        <v>45619.540399299301</v>
      </c>
      <c r="H22" s="101">
        <v>43871.831460000001</v>
      </c>
      <c r="I22" s="101">
        <v>44163.15178</v>
      </c>
      <c r="J22" s="101">
        <v>41128.001760000006</v>
      </c>
      <c r="K22" s="101">
        <v>38559.690159999998</v>
      </c>
      <c r="L22" s="101">
        <v>41321.968554320512</v>
      </c>
      <c r="M22" s="101">
        <v>37760.380226030276</v>
      </c>
      <c r="N22" s="101">
        <v>39113.413929759969</v>
      </c>
      <c r="O22" s="101">
        <v>36398.389145608344</v>
      </c>
      <c r="P22" s="101">
        <v>37534.783692036945</v>
      </c>
      <c r="Q22" s="101">
        <v>35603.779060865621</v>
      </c>
    </row>
    <row r="23" spans="1:17" x14ac:dyDescent="0.25">
      <c r="A23" s="100" t="s">
        <v>166</v>
      </c>
      <c r="B23" s="101">
        <v>15182.387799783266</v>
      </c>
      <c r="C23" s="101">
        <v>14342.50662</v>
      </c>
      <c r="D23" s="101">
        <v>12984.439450000009</v>
      </c>
      <c r="E23" s="101">
        <v>13774.602380000004</v>
      </c>
      <c r="F23" s="101">
        <v>14389.697459999979</v>
      </c>
      <c r="G23" s="101">
        <v>14704.3284999562</v>
      </c>
      <c r="H23" s="101">
        <v>13438.430720000004</v>
      </c>
      <c r="I23" s="101">
        <v>14491.521650000004</v>
      </c>
      <c r="J23" s="101">
        <v>13924.99468</v>
      </c>
      <c r="K23" s="101">
        <v>12015.676779999998</v>
      </c>
      <c r="L23" s="101">
        <v>13377.777124130544</v>
      </c>
      <c r="M23" s="101">
        <v>13853.49955641043</v>
      </c>
      <c r="N23" s="101">
        <v>12913.576874971845</v>
      </c>
      <c r="O23" s="101">
        <v>12927.001130610071</v>
      </c>
      <c r="P23" s="101">
        <v>13402.788498790629</v>
      </c>
      <c r="Q23" s="101">
        <v>13188.732473713897</v>
      </c>
    </row>
    <row r="24" spans="1:17" x14ac:dyDescent="0.25">
      <c r="A24" s="28" t="s">
        <v>167</v>
      </c>
      <c r="B24" s="60">
        <v>12395.57635006819</v>
      </c>
      <c r="C24" s="60">
        <v>12505.441663048214</v>
      </c>
      <c r="D24" s="60">
        <v>13078.528839065453</v>
      </c>
      <c r="E24" s="60">
        <v>13957.375929475942</v>
      </c>
      <c r="F24" s="60">
        <v>13283.922016000888</v>
      </c>
      <c r="G24" s="60">
        <v>13465.227778549923</v>
      </c>
      <c r="H24" s="60">
        <v>13242.694971164114</v>
      </c>
      <c r="I24" s="60">
        <v>14031.821997165216</v>
      </c>
      <c r="J24" s="60">
        <v>14448.9846525334</v>
      </c>
      <c r="K24" s="60">
        <v>12435.293185348421</v>
      </c>
      <c r="L24" s="60">
        <v>13552.937028354187</v>
      </c>
      <c r="M24" s="60">
        <v>14290.267282717068</v>
      </c>
      <c r="N24" s="60">
        <v>14197.659839857759</v>
      </c>
      <c r="O24" s="60">
        <v>14807.974103047731</v>
      </c>
      <c r="P24" s="60">
        <v>14224.967660289487</v>
      </c>
      <c r="Q24" s="60">
        <v>14424.613538844951</v>
      </c>
    </row>
    <row r="25" spans="1:17" x14ac:dyDescent="0.25">
      <c r="A25" s="61" t="s">
        <v>83</v>
      </c>
      <c r="B25" s="36">
        <v>944.54122750194722</v>
      </c>
      <c r="C25" s="36">
        <v>1111.6688226854876</v>
      </c>
      <c r="D25" s="36">
        <v>1228.3339229510671</v>
      </c>
      <c r="E25" s="36">
        <v>1151.8362328351068</v>
      </c>
      <c r="F25" s="36">
        <v>1166.7918153229518</v>
      </c>
      <c r="G25" s="36">
        <v>1058.8798588977011</v>
      </c>
      <c r="H25" s="36">
        <v>1023.5083131803557</v>
      </c>
      <c r="I25" s="36">
        <v>982.01797360738806</v>
      </c>
      <c r="J25" s="36">
        <v>1247.7821374883627</v>
      </c>
      <c r="K25" s="36">
        <v>1022.1764256761214</v>
      </c>
      <c r="L25" s="36">
        <v>1137.1187660693533</v>
      </c>
      <c r="M25" s="36">
        <v>1160.1602289635418</v>
      </c>
      <c r="N25" s="36">
        <v>1174.8226283858605</v>
      </c>
      <c r="O25" s="36">
        <v>1290.0892856959219</v>
      </c>
      <c r="P25" s="36">
        <v>1315.4515422842996</v>
      </c>
      <c r="Q25" s="36">
        <v>1498.9710598438198</v>
      </c>
    </row>
    <row r="26" spans="1:17" x14ac:dyDescent="0.25">
      <c r="A26" s="61" t="s">
        <v>95</v>
      </c>
      <c r="B26" s="36">
        <v>1419.9243782272879</v>
      </c>
      <c r="C26" s="36">
        <v>1558.1818701957193</v>
      </c>
      <c r="D26" s="36">
        <v>1701.8297980813084</v>
      </c>
      <c r="E26" s="36">
        <v>2043.4906039182365</v>
      </c>
      <c r="F26" s="36">
        <v>1845.6585830378956</v>
      </c>
      <c r="G26" s="36">
        <v>1666.1236322236944</v>
      </c>
      <c r="H26" s="36">
        <v>1883.5252463414974</v>
      </c>
      <c r="I26" s="36">
        <v>2249.571010166394</v>
      </c>
      <c r="J26" s="36">
        <v>2063.7758278512606</v>
      </c>
      <c r="K26" s="36">
        <v>1831.9850074709034</v>
      </c>
      <c r="L26" s="36">
        <v>1939.260350329198</v>
      </c>
      <c r="M26" s="36">
        <v>1810.6240530408372</v>
      </c>
      <c r="N26" s="36">
        <v>1803.780674481349</v>
      </c>
      <c r="O26" s="36">
        <v>1768.5875500573843</v>
      </c>
      <c r="P26" s="36">
        <v>1767.7519439278328</v>
      </c>
      <c r="Q26" s="36">
        <v>1794.6786214746405</v>
      </c>
    </row>
    <row r="27" spans="1:17" x14ac:dyDescent="0.25">
      <c r="A27" s="61" t="s">
        <v>90</v>
      </c>
      <c r="B27" s="36">
        <v>4.6388129961147637</v>
      </c>
      <c r="C27" s="36">
        <v>4.6196894627792284</v>
      </c>
      <c r="D27" s="36">
        <v>5.7261710176535319</v>
      </c>
      <c r="E27" s="36">
        <v>0.33246496749441706</v>
      </c>
      <c r="F27" s="36">
        <v>0</v>
      </c>
      <c r="G27" s="36">
        <v>0</v>
      </c>
      <c r="H27" s="36">
        <v>4.5912051694684246</v>
      </c>
      <c r="I27" s="36">
        <v>1.232394576353197E-13</v>
      </c>
      <c r="J27" s="36">
        <v>0</v>
      </c>
      <c r="K27" s="36">
        <v>22.135222495358011</v>
      </c>
      <c r="L27" s="36">
        <v>32.151274702068832</v>
      </c>
      <c r="M27" s="36">
        <v>61.071333153503772</v>
      </c>
      <c r="N27" s="36">
        <v>86.047938057678081</v>
      </c>
      <c r="O27" s="36">
        <v>2.2654512145525971</v>
      </c>
      <c r="P27" s="36">
        <v>8.1644207513227171E-15</v>
      </c>
      <c r="Q27" s="36">
        <v>10.182945028311774</v>
      </c>
    </row>
    <row r="28" spans="1:17" x14ac:dyDescent="0.25">
      <c r="A28" s="61" t="s">
        <v>78</v>
      </c>
      <c r="B28" s="36">
        <v>81.69579751682987</v>
      </c>
      <c r="C28" s="36">
        <v>78.122670593954084</v>
      </c>
      <c r="D28" s="36">
        <v>77.501859099803909</v>
      </c>
      <c r="E28" s="36">
        <v>94.995735844692504</v>
      </c>
      <c r="F28" s="36">
        <v>102.85349085251399</v>
      </c>
      <c r="G28" s="36">
        <v>117.31569159809536</v>
      </c>
      <c r="H28" s="36">
        <v>90.273203956216463</v>
      </c>
      <c r="I28" s="36">
        <v>96.367764740346132</v>
      </c>
      <c r="J28" s="36">
        <v>127.77713721185009</v>
      </c>
      <c r="K28" s="36">
        <v>102.5080608946088</v>
      </c>
      <c r="L28" s="36">
        <v>127.23809230064961</v>
      </c>
      <c r="M28" s="36">
        <v>114.06612687678528</v>
      </c>
      <c r="N28" s="36">
        <v>143.04549129003078</v>
      </c>
      <c r="O28" s="36">
        <v>111.45374916798406</v>
      </c>
      <c r="P28" s="36">
        <v>108.79481071135821</v>
      </c>
      <c r="Q28" s="36">
        <v>107.08446260093</v>
      </c>
    </row>
    <row r="29" spans="1:17" x14ac:dyDescent="0.25">
      <c r="A29" s="61" t="s">
        <v>84</v>
      </c>
      <c r="B29" s="36">
        <v>1137.6539782324137</v>
      </c>
      <c r="C29" s="36">
        <v>1267.1975968684123</v>
      </c>
      <c r="D29" s="36">
        <v>1112.8330927139609</v>
      </c>
      <c r="E29" s="36">
        <v>1389.8594928534264</v>
      </c>
      <c r="F29" s="36">
        <v>1184.0471650619559</v>
      </c>
      <c r="G29" s="36">
        <v>1103.9467343472361</v>
      </c>
      <c r="H29" s="36">
        <v>1127.5484053196994</v>
      </c>
      <c r="I29" s="36">
        <v>1081.0845310214111</v>
      </c>
      <c r="J29" s="36">
        <v>1058.4912310033276</v>
      </c>
      <c r="K29" s="36">
        <v>894.99699306454147</v>
      </c>
      <c r="L29" s="36">
        <v>957.825926852262</v>
      </c>
      <c r="M29" s="36">
        <v>1040.7724775284273</v>
      </c>
      <c r="N29" s="36">
        <v>861.2997646110291</v>
      </c>
      <c r="O29" s="36">
        <v>864.28953014077501</v>
      </c>
      <c r="P29" s="36">
        <v>810.60215336969895</v>
      </c>
      <c r="Q29" s="36">
        <v>957.99109917666624</v>
      </c>
    </row>
    <row r="30" spans="1:17" x14ac:dyDescent="0.25">
      <c r="A30" s="61" t="s">
        <v>96</v>
      </c>
      <c r="B30" s="36">
        <v>135.04609293390851</v>
      </c>
      <c r="C30" s="36">
        <v>152.60665966150611</v>
      </c>
      <c r="D30" s="36">
        <v>250.45092730670919</v>
      </c>
      <c r="E30" s="36">
        <v>342.87767259539675</v>
      </c>
      <c r="F30" s="36">
        <v>298.84495538655182</v>
      </c>
      <c r="G30" s="36">
        <v>292.04764234413773</v>
      </c>
      <c r="H30" s="36">
        <v>257.21670430493668</v>
      </c>
      <c r="I30" s="36">
        <v>309.89216465673655</v>
      </c>
      <c r="J30" s="36">
        <v>200.34194999009966</v>
      </c>
      <c r="K30" s="36">
        <v>177.98841602119782</v>
      </c>
      <c r="L30" s="36">
        <v>190.85958233229582</v>
      </c>
      <c r="M30" s="36">
        <v>121.60810057887417</v>
      </c>
      <c r="N30" s="36">
        <v>336.55833723417049</v>
      </c>
      <c r="O30" s="36">
        <v>213.98117592497474</v>
      </c>
      <c r="P30" s="36">
        <v>246.70857435092614</v>
      </c>
      <c r="Q30" s="36">
        <v>78.863645895829393</v>
      </c>
    </row>
    <row r="31" spans="1:17" x14ac:dyDescent="0.25">
      <c r="A31" s="61" t="s">
        <v>79</v>
      </c>
      <c r="B31" s="36">
        <v>5484.8351941387027</v>
      </c>
      <c r="C31" s="36">
        <v>5251.180401802636</v>
      </c>
      <c r="D31" s="36">
        <v>5301.0119224255104</v>
      </c>
      <c r="E31" s="36">
        <v>4917.818877400262</v>
      </c>
      <c r="F31" s="36">
        <v>4735.2504592313835</v>
      </c>
      <c r="G31" s="36">
        <v>5075.5967301955825</v>
      </c>
      <c r="H31" s="36">
        <v>4438.3572445583859</v>
      </c>
      <c r="I31" s="36">
        <v>4618.6534345280461</v>
      </c>
      <c r="J31" s="36">
        <v>5067.8053783910618</v>
      </c>
      <c r="K31" s="36">
        <v>4072.0118917843338</v>
      </c>
      <c r="L31" s="36">
        <v>4428.2950508697986</v>
      </c>
      <c r="M31" s="36">
        <v>4770.1343440419778</v>
      </c>
      <c r="N31" s="36">
        <v>4793.7474187443722</v>
      </c>
      <c r="O31" s="36">
        <v>5272.9512804462902</v>
      </c>
      <c r="P31" s="36">
        <v>5054.357563591785</v>
      </c>
      <c r="Q31" s="36">
        <v>5108.0288309157986</v>
      </c>
    </row>
    <row r="32" spans="1:17" x14ac:dyDescent="0.25">
      <c r="A32" s="61" t="s">
        <v>85</v>
      </c>
      <c r="B32" s="36">
        <v>51.084633775852375</v>
      </c>
      <c r="C32" s="36">
        <v>47.278288567344994</v>
      </c>
      <c r="D32" s="36">
        <v>48.522237305609437</v>
      </c>
      <c r="E32" s="36">
        <v>16.724339971938438</v>
      </c>
      <c r="F32" s="36">
        <v>8.9057388934696036</v>
      </c>
      <c r="G32" s="36">
        <v>9.4866971929315316</v>
      </c>
      <c r="H32" s="36">
        <v>8.4211790354612415</v>
      </c>
      <c r="I32" s="36">
        <v>19.940825608082665</v>
      </c>
      <c r="J32" s="36">
        <v>16.106767592611167</v>
      </c>
      <c r="K32" s="36">
        <v>6.349491741466017</v>
      </c>
      <c r="L32" s="36">
        <v>75.777720875370946</v>
      </c>
      <c r="M32" s="36">
        <v>126.44880281980822</v>
      </c>
      <c r="N32" s="36">
        <v>76.886228148290996</v>
      </c>
      <c r="O32" s="36">
        <v>80.012616157907061</v>
      </c>
      <c r="P32" s="36">
        <v>65.383903629230815</v>
      </c>
      <c r="Q32" s="36">
        <v>63.952507757341095</v>
      </c>
    </row>
    <row r="33" spans="1:17" x14ac:dyDescent="0.25">
      <c r="A33" s="61" t="s">
        <v>97</v>
      </c>
      <c r="B33" s="36">
        <v>102.76696890209513</v>
      </c>
      <c r="C33" s="36">
        <v>121.16165283159357</v>
      </c>
      <c r="D33" s="36">
        <v>138.56310780976173</v>
      </c>
      <c r="E33" s="36">
        <v>171.23392782386733</v>
      </c>
      <c r="F33" s="36">
        <v>191.50363329119435</v>
      </c>
      <c r="G33" s="36">
        <v>189.85407929786584</v>
      </c>
      <c r="H33" s="36">
        <v>177.89552628869581</v>
      </c>
      <c r="I33" s="36">
        <v>228.17290114945672</v>
      </c>
      <c r="J33" s="36">
        <v>237.50694412105597</v>
      </c>
      <c r="K33" s="36">
        <v>215.25863246066504</v>
      </c>
      <c r="L33" s="36">
        <v>312.53024187789129</v>
      </c>
      <c r="M33" s="36">
        <v>326.40132185378565</v>
      </c>
      <c r="N33" s="36">
        <v>285.16229369324469</v>
      </c>
      <c r="O33" s="36">
        <v>343.22249317983437</v>
      </c>
      <c r="P33" s="36">
        <v>335.2154136976161</v>
      </c>
      <c r="Q33" s="36">
        <v>372.35930275284488</v>
      </c>
    </row>
    <row r="34" spans="1:17" x14ac:dyDescent="0.25">
      <c r="A34" s="61" t="s">
        <v>98</v>
      </c>
      <c r="B34" s="36">
        <v>3033.3892658430373</v>
      </c>
      <c r="C34" s="36">
        <v>2913.4240103787811</v>
      </c>
      <c r="D34" s="36">
        <v>3213.755800354068</v>
      </c>
      <c r="E34" s="36">
        <v>3828.2065812655251</v>
      </c>
      <c r="F34" s="36">
        <v>3750.0661749229716</v>
      </c>
      <c r="G34" s="36">
        <v>3951.9767124526784</v>
      </c>
      <c r="H34" s="36">
        <v>4231.3579430093932</v>
      </c>
      <c r="I34" s="36">
        <v>4446.1213916873558</v>
      </c>
      <c r="J34" s="36">
        <v>4429.3972788837673</v>
      </c>
      <c r="K34" s="36">
        <v>4089.8830437392235</v>
      </c>
      <c r="L34" s="36">
        <v>4351.8800221452984</v>
      </c>
      <c r="M34" s="36">
        <v>4758.9804938595244</v>
      </c>
      <c r="N34" s="36">
        <v>4636.3090652117335</v>
      </c>
      <c r="O34" s="36">
        <v>4861.1209710621079</v>
      </c>
      <c r="P34" s="36">
        <v>4520.7017547267369</v>
      </c>
      <c r="Q34" s="36">
        <v>4432.5010633987722</v>
      </c>
    </row>
    <row r="35" spans="1:17" x14ac:dyDescent="0.25">
      <c r="A35" s="28" t="s">
        <v>168</v>
      </c>
      <c r="B35" s="29">
        <v>2418.7981792362007</v>
      </c>
      <c r="C35" s="29">
        <v>2484.2874708397721</v>
      </c>
      <c r="D35" s="29">
        <v>2505.6138677509821</v>
      </c>
      <c r="E35" s="29">
        <v>2680.317931792285</v>
      </c>
      <c r="F35" s="29">
        <v>2592.6309391752284</v>
      </c>
      <c r="G35" s="29">
        <v>2692.4821988113322</v>
      </c>
      <c r="H35" s="29">
        <v>2621.9924642360752</v>
      </c>
      <c r="I35" s="29">
        <v>2703.6812184413152</v>
      </c>
      <c r="J35" s="29">
        <v>2874.1403112813096</v>
      </c>
      <c r="K35" s="29">
        <v>2401.2334183411126</v>
      </c>
      <c r="L35" s="29">
        <v>2811.1414523683211</v>
      </c>
      <c r="M35" s="29">
        <v>2905.7121210102537</v>
      </c>
      <c r="N35" s="29">
        <v>2790.5671545204696</v>
      </c>
      <c r="O35" s="29">
        <v>2798.8542722055522</v>
      </c>
      <c r="P35" s="29">
        <v>2789.4862023172632</v>
      </c>
      <c r="Q35" s="29">
        <v>2818.8633927267661</v>
      </c>
    </row>
    <row r="36" spans="1:17" x14ac:dyDescent="0.25">
      <c r="A36" s="32" t="s">
        <v>169</v>
      </c>
      <c r="B36" s="33">
        <v>1657.42508883752</v>
      </c>
      <c r="C36" s="33">
        <v>1746.3794350200876</v>
      </c>
      <c r="D36" s="33">
        <v>1733.1041545954363</v>
      </c>
      <c r="E36" s="33">
        <v>1964.462465466429</v>
      </c>
      <c r="F36" s="33">
        <v>1755.9723937570006</v>
      </c>
      <c r="G36" s="33">
        <v>1798.158832435231</v>
      </c>
      <c r="H36" s="33">
        <v>1672.695583439403</v>
      </c>
      <c r="I36" s="33">
        <v>1800.2987521679195</v>
      </c>
      <c r="J36" s="33">
        <v>1824.3437479696711</v>
      </c>
      <c r="K36" s="33">
        <v>1632.0873077526228</v>
      </c>
      <c r="L36" s="33">
        <v>1699.0159231043965</v>
      </c>
      <c r="M36" s="33">
        <v>1774.8807103357765</v>
      </c>
      <c r="N36" s="33">
        <v>1711.0668963404087</v>
      </c>
      <c r="O36" s="33">
        <v>1808.2870089329847</v>
      </c>
      <c r="P36" s="33">
        <v>1826.2471421572027</v>
      </c>
      <c r="Q36" s="33">
        <v>1811.8456291237615</v>
      </c>
    </row>
    <row r="37" spans="1:17" x14ac:dyDescent="0.25">
      <c r="A37" s="34" t="s">
        <v>83</v>
      </c>
      <c r="B37" s="76">
        <v>84.894978417161923</v>
      </c>
      <c r="C37" s="76">
        <v>54.266523691374381</v>
      </c>
      <c r="D37" s="76">
        <v>56.21264180904695</v>
      </c>
      <c r="E37" s="76">
        <v>53.618368028716326</v>
      </c>
      <c r="F37" s="76">
        <v>19.199753961072464</v>
      </c>
      <c r="G37" s="76">
        <v>15.855032054045921</v>
      </c>
      <c r="H37" s="76">
        <v>10.35035101158366</v>
      </c>
      <c r="I37" s="76">
        <v>11.839708595822179</v>
      </c>
      <c r="J37" s="76">
        <v>11.738792095960342</v>
      </c>
      <c r="K37" s="76">
        <v>34.725951585237766</v>
      </c>
      <c r="L37" s="76">
        <v>24.572846986220853</v>
      </c>
      <c r="M37" s="76">
        <v>0</v>
      </c>
      <c r="N37" s="76">
        <v>0.14813085168545687</v>
      </c>
      <c r="O37" s="76">
        <v>5.4100196345603521E-2</v>
      </c>
      <c r="P37" s="76">
        <v>7.5422602064828415E-3</v>
      </c>
      <c r="Q37" s="76">
        <v>0</v>
      </c>
    </row>
    <row r="38" spans="1:17" x14ac:dyDescent="0.25">
      <c r="A38" s="34" t="s">
        <v>90</v>
      </c>
      <c r="B38" s="62">
        <v>74.744656902462978</v>
      </c>
      <c r="C38" s="62">
        <v>96.59625044756811</v>
      </c>
      <c r="D38" s="62">
        <v>85.959411130502644</v>
      </c>
      <c r="E38" s="62">
        <v>74.70188466710816</v>
      </c>
      <c r="F38" s="62">
        <v>66.836467679755458</v>
      </c>
      <c r="G38" s="62">
        <v>73.87963578940284</v>
      </c>
      <c r="H38" s="62">
        <v>66.736666643597104</v>
      </c>
      <c r="I38" s="62">
        <v>74.106380339063037</v>
      </c>
      <c r="J38" s="62">
        <v>83.160753303344592</v>
      </c>
      <c r="K38" s="62">
        <v>100.53295099874576</v>
      </c>
      <c r="L38" s="62">
        <v>96.016380357026549</v>
      </c>
      <c r="M38" s="62">
        <v>126.02192465911158</v>
      </c>
      <c r="N38" s="62">
        <v>104.42836560665353</v>
      </c>
      <c r="O38" s="62">
        <v>114.52995490639726</v>
      </c>
      <c r="P38" s="62">
        <v>128.92940191907147</v>
      </c>
      <c r="Q38" s="62">
        <v>135.64481042184534</v>
      </c>
    </row>
    <row r="39" spans="1:17" x14ac:dyDescent="0.25">
      <c r="A39" s="34" t="s">
        <v>78</v>
      </c>
      <c r="B39" s="62">
        <v>6.9673842901078942</v>
      </c>
      <c r="C39" s="62">
        <v>29.900555015464086</v>
      </c>
      <c r="D39" s="62">
        <v>28.609144606458138</v>
      </c>
      <c r="E39" s="62">
        <v>32.783504484896774</v>
      </c>
      <c r="F39" s="62">
        <v>33.795923673204328</v>
      </c>
      <c r="G39" s="62">
        <v>26.491472556376944</v>
      </c>
      <c r="H39" s="62">
        <v>21.928203352678747</v>
      </c>
      <c r="I39" s="62">
        <v>23.533866648189882</v>
      </c>
      <c r="J39" s="62">
        <v>20.934471912581504</v>
      </c>
      <c r="K39" s="62">
        <v>25.153779668951259</v>
      </c>
      <c r="L39" s="62">
        <v>25.826978059269642</v>
      </c>
      <c r="M39" s="62">
        <v>55.793826356885404</v>
      </c>
      <c r="N39" s="62">
        <v>23.292183294409636</v>
      </c>
      <c r="O39" s="62">
        <v>12.961778430909945</v>
      </c>
      <c r="P39" s="62">
        <v>15.834271818609881</v>
      </c>
      <c r="Q39" s="62">
        <v>15.283655707275244</v>
      </c>
    </row>
    <row r="40" spans="1:17" x14ac:dyDescent="0.25">
      <c r="A40" s="34" t="s">
        <v>84</v>
      </c>
      <c r="B40" s="62">
        <v>23.19191233754367</v>
      </c>
      <c r="C40" s="62">
        <v>12.927277446090134</v>
      </c>
      <c r="D40" s="62">
        <v>11.573095907659871</v>
      </c>
      <c r="E40" s="62">
        <v>14.556530528895266</v>
      </c>
      <c r="F40" s="62">
        <v>31.563506770876185</v>
      </c>
      <c r="G40" s="62">
        <v>24.794151852444458</v>
      </c>
      <c r="H40" s="62">
        <v>9.6675093071116542</v>
      </c>
      <c r="I40" s="62">
        <v>18.568514582137148</v>
      </c>
      <c r="J40" s="62">
        <v>9.5477657375538811</v>
      </c>
      <c r="K40" s="62">
        <v>11.576857567354327</v>
      </c>
      <c r="L40" s="62">
        <v>3.7927666918957503</v>
      </c>
      <c r="M40" s="62">
        <v>1.4779025168820739</v>
      </c>
      <c r="N40" s="62">
        <v>4.2474581020315618</v>
      </c>
      <c r="O40" s="62">
        <v>6.365611581028193</v>
      </c>
      <c r="P40" s="62">
        <v>0.3777219712765893</v>
      </c>
      <c r="Q40" s="62">
        <v>1.517684672325375</v>
      </c>
    </row>
    <row r="41" spans="1:17" x14ac:dyDescent="0.25">
      <c r="A41" s="34" t="s">
        <v>79</v>
      </c>
      <c r="B41" s="62">
        <v>1467.6261568902432</v>
      </c>
      <c r="C41" s="62">
        <v>1552.6888284195911</v>
      </c>
      <c r="D41" s="62">
        <v>1550.7498611417686</v>
      </c>
      <c r="E41" s="62">
        <v>1788.8021777568124</v>
      </c>
      <c r="F41" s="62">
        <v>1604.5767416720921</v>
      </c>
      <c r="G41" s="62">
        <v>1657.1385401829612</v>
      </c>
      <c r="H41" s="62">
        <v>1564.012853124432</v>
      </c>
      <c r="I41" s="62">
        <v>1672.2502820027071</v>
      </c>
      <c r="J41" s="62">
        <v>1698.9619649202305</v>
      </c>
      <c r="K41" s="62">
        <v>1460.0977679323337</v>
      </c>
      <c r="L41" s="62">
        <v>1548.8069510099838</v>
      </c>
      <c r="M41" s="62">
        <v>1591.587056802897</v>
      </c>
      <c r="N41" s="62">
        <v>1578.9507584856283</v>
      </c>
      <c r="O41" s="62">
        <v>1674.3755638183038</v>
      </c>
      <c r="P41" s="62">
        <v>1681.0982041880386</v>
      </c>
      <c r="Q41" s="62">
        <v>1659.3994783223154</v>
      </c>
    </row>
    <row r="42" spans="1:17" x14ac:dyDescent="0.25">
      <c r="A42" s="32" t="s">
        <v>170</v>
      </c>
      <c r="B42" s="33">
        <v>761.37309039868114</v>
      </c>
      <c r="C42" s="33">
        <v>737.90803581968396</v>
      </c>
      <c r="D42" s="33">
        <v>772.50971315554568</v>
      </c>
      <c r="E42" s="33">
        <v>715.85546632585567</v>
      </c>
      <c r="F42" s="33">
        <v>836.65854541822785</v>
      </c>
      <c r="G42" s="33">
        <v>894.32336637610081</v>
      </c>
      <c r="H42" s="33">
        <v>949.29688079667176</v>
      </c>
      <c r="I42" s="33">
        <v>903.38246627339481</v>
      </c>
      <c r="J42" s="33">
        <v>1049.7965633116382</v>
      </c>
      <c r="K42" s="33">
        <v>769.14611058849005</v>
      </c>
      <c r="L42" s="33">
        <v>1112.1255292639241</v>
      </c>
      <c r="M42" s="33">
        <v>1130.8314106744776</v>
      </c>
      <c r="N42" s="33">
        <v>1079.5002581800611</v>
      </c>
      <c r="O42" s="33">
        <v>990.56726327256808</v>
      </c>
      <c r="P42" s="33">
        <v>963.23906016005947</v>
      </c>
      <c r="Q42" s="33">
        <v>1007.017763603003</v>
      </c>
    </row>
    <row r="43" spans="1:17" x14ac:dyDescent="0.25">
      <c r="A43" s="28" t="s">
        <v>171</v>
      </c>
      <c r="B43" s="29">
        <v>1254.2846337069104</v>
      </c>
      <c r="C43" s="29">
        <v>1263.5156978644147</v>
      </c>
      <c r="D43" s="29">
        <v>1319.6848435226143</v>
      </c>
      <c r="E43" s="29">
        <v>1396.5137367040354</v>
      </c>
      <c r="F43" s="29">
        <v>1353.0926278009497</v>
      </c>
      <c r="G43" s="29">
        <v>1388.5709133475043</v>
      </c>
      <c r="H43" s="29">
        <v>1376.8476213571207</v>
      </c>
      <c r="I43" s="29">
        <v>1435.7140364253123</v>
      </c>
      <c r="J43" s="29">
        <v>1511.5294509493106</v>
      </c>
      <c r="K43" s="29">
        <v>1267.7767880181416</v>
      </c>
      <c r="L43" s="29">
        <v>1423.2199116878328</v>
      </c>
      <c r="M43" s="29">
        <v>1488.7725003033738</v>
      </c>
      <c r="N43" s="29">
        <v>1467.637471438321</v>
      </c>
      <c r="O43" s="29">
        <v>1498.5253943517957</v>
      </c>
      <c r="P43" s="29">
        <v>1451.6123127046451</v>
      </c>
      <c r="Q43" s="29">
        <v>1473.8864800857527</v>
      </c>
    </row>
    <row r="44" spans="1:17" x14ac:dyDescent="0.25">
      <c r="A44" s="32" t="s">
        <v>172</v>
      </c>
      <c r="B44" s="33">
        <v>428.79545007447331</v>
      </c>
      <c r="C44" s="33">
        <v>449.36129668454851</v>
      </c>
      <c r="D44" s="33">
        <v>459.31047912081999</v>
      </c>
      <c r="E44" s="33">
        <v>538.22844949797479</v>
      </c>
      <c r="F44" s="33">
        <v>467.19009372472817</v>
      </c>
      <c r="G44" s="33">
        <v>453.88114450871547</v>
      </c>
      <c r="H44" s="33">
        <v>447.24193135229757</v>
      </c>
      <c r="I44" s="33">
        <v>510.7951047860879</v>
      </c>
      <c r="J44" s="33">
        <v>496.57446588527978</v>
      </c>
      <c r="K44" s="33">
        <v>447.17374541705078</v>
      </c>
      <c r="L44" s="33">
        <v>459.62156058964496</v>
      </c>
      <c r="M44" s="33">
        <v>464.44469877491952</v>
      </c>
      <c r="N44" s="33">
        <v>471.0040707154763</v>
      </c>
      <c r="O44" s="33">
        <v>547.79693342396035</v>
      </c>
      <c r="P44" s="33">
        <v>522.08502752864172</v>
      </c>
      <c r="Q44" s="33">
        <v>535.31598783436027</v>
      </c>
    </row>
    <row r="45" spans="1:17" x14ac:dyDescent="0.25">
      <c r="A45" s="32" t="s">
        <v>173</v>
      </c>
      <c r="B45" s="33">
        <v>517.89550819770034</v>
      </c>
      <c r="C45" s="33">
        <v>515.69166684879747</v>
      </c>
      <c r="D45" s="33">
        <v>540.14289028782423</v>
      </c>
      <c r="E45" s="33">
        <v>583.30301902266024</v>
      </c>
      <c r="F45" s="33">
        <v>554.62191836902798</v>
      </c>
      <c r="G45" s="33">
        <v>573.00682543510811</v>
      </c>
      <c r="H45" s="33">
        <v>547.2240581961978</v>
      </c>
      <c r="I45" s="33">
        <v>580.71903217092222</v>
      </c>
      <c r="J45" s="33">
        <v>597.38834070796236</v>
      </c>
      <c r="K45" s="33">
        <v>530.85876436958199</v>
      </c>
      <c r="L45" s="33">
        <v>574.97860322718827</v>
      </c>
      <c r="M45" s="33">
        <v>603.01105341181801</v>
      </c>
      <c r="N45" s="33">
        <v>598.45760130344013</v>
      </c>
      <c r="O45" s="33">
        <v>605.04358517311834</v>
      </c>
      <c r="P45" s="33">
        <v>585.60152128090556</v>
      </c>
      <c r="Q45" s="33">
        <v>574.72075824159833</v>
      </c>
    </row>
    <row r="46" spans="1:17" x14ac:dyDescent="0.25">
      <c r="A46" s="35" t="s">
        <v>83</v>
      </c>
      <c r="B46" s="36">
        <v>50.79007254885569</v>
      </c>
      <c r="C46" s="36">
        <v>53.970344187574113</v>
      </c>
      <c r="D46" s="36">
        <v>55.519476047746835</v>
      </c>
      <c r="E46" s="36">
        <v>50.379140161058771</v>
      </c>
      <c r="F46" s="36">
        <v>54.046904805552629</v>
      </c>
      <c r="G46" s="36">
        <v>51.01038211397163</v>
      </c>
      <c r="H46" s="36">
        <v>50.085466479331529</v>
      </c>
      <c r="I46" s="36">
        <v>45.650204261934093</v>
      </c>
      <c r="J46" s="36">
        <v>60.704147029413704</v>
      </c>
      <c r="K46" s="36">
        <v>53.950466466714865</v>
      </c>
      <c r="L46" s="36">
        <v>55.594683170440781</v>
      </c>
      <c r="M46" s="36">
        <v>59.18914347879047</v>
      </c>
      <c r="N46" s="36">
        <v>59.051508589770165</v>
      </c>
      <c r="O46" s="36">
        <v>61.726661719558791</v>
      </c>
      <c r="P46" s="36">
        <v>61.387138320744604</v>
      </c>
      <c r="Q46" s="36">
        <v>64.355701656136119</v>
      </c>
    </row>
    <row r="47" spans="1:17" x14ac:dyDescent="0.25">
      <c r="A47" s="35" t="s">
        <v>95</v>
      </c>
      <c r="B47" s="36">
        <v>83.127331069382123</v>
      </c>
      <c r="C47" s="36">
        <v>91.363943977180483</v>
      </c>
      <c r="D47" s="36">
        <v>102.7729376092116</v>
      </c>
      <c r="E47" s="36">
        <v>115.29873181904418</v>
      </c>
      <c r="F47" s="36">
        <v>107.13912962025142</v>
      </c>
      <c r="G47" s="36">
        <v>101.36673999403257</v>
      </c>
      <c r="H47" s="36">
        <v>111.14636633508353</v>
      </c>
      <c r="I47" s="36">
        <v>131.41165180750264</v>
      </c>
      <c r="J47" s="36">
        <v>124.26744937534308</v>
      </c>
      <c r="K47" s="36">
        <v>115.47882281084799</v>
      </c>
      <c r="L47" s="36">
        <v>122.61048627662453</v>
      </c>
      <c r="M47" s="36">
        <v>113.33718906367594</v>
      </c>
      <c r="N47" s="36">
        <v>113.20054894905105</v>
      </c>
      <c r="O47" s="36">
        <v>110.94338924316983</v>
      </c>
      <c r="P47" s="36">
        <v>111.18506853748444</v>
      </c>
      <c r="Q47" s="36">
        <v>111.25066488223476</v>
      </c>
    </row>
    <row r="48" spans="1:17" x14ac:dyDescent="0.25">
      <c r="A48" s="35" t="s">
        <v>90</v>
      </c>
      <c r="B48" s="36">
        <v>0.25231925784392928</v>
      </c>
      <c r="C48" s="36">
        <v>0.2509847918280439</v>
      </c>
      <c r="D48" s="36">
        <v>0.31040392679263107</v>
      </c>
      <c r="E48" s="36">
        <v>1.8057983857565241E-2</v>
      </c>
      <c r="F48" s="36">
        <v>0</v>
      </c>
      <c r="G48" s="36">
        <v>0</v>
      </c>
      <c r="H48" s="36">
        <v>0.17523010360235552</v>
      </c>
      <c r="I48" s="36">
        <v>3.1439959141218627E-15</v>
      </c>
      <c r="J48" s="36">
        <v>0</v>
      </c>
      <c r="K48" s="36">
        <v>0.8289984657067988</v>
      </c>
      <c r="L48" s="36">
        <v>0.97879205461975971</v>
      </c>
      <c r="M48" s="36">
        <v>1.6825542841588195</v>
      </c>
      <c r="N48" s="36">
        <v>2.1746545141116229</v>
      </c>
      <c r="O48" s="36">
        <v>0.12477465568001378</v>
      </c>
      <c r="P48" s="36">
        <v>2.2141961997712582E-16</v>
      </c>
      <c r="Q48" s="36">
        <v>0.27262196337794542</v>
      </c>
    </row>
    <row r="49" spans="1:17" x14ac:dyDescent="0.25">
      <c r="A49" s="35" t="s">
        <v>78</v>
      </c>
      <c r="B49" s="36">
        <v>2.9182855359762918</v>
      </c>
      <c r="C49" s="36">
        <v>2.6000164915701727</v>
      </c>
      <c r="D49" s="36">
        <v>2.757384581036173</v>
      </c>
      <c r="E49" s="36">
        <v>3.384149307580838</v>
      </c>
      <c r="F49" s="36">
        <v>3.2320992752827964</v>
      </c>
      <c r="G49" s="36">
        <v>3.7252762119537062</v>
      </c>
      <c r="H49" s="36">
        <v>3.0960750420212269</v>
      </c>
      <c r="I49" s="36">
        <v>3.1316925752893487</v>
      </c>
      <c r="J49" s="36">
        <v>4.342958822659865</v>
      </c>
      <c r="K49" s="36">
        <v>3.439925107372372</v>
      </c>
      <c r="L49" s="36">
        <v>4.3516207895879662</v>
      </c>
      <c r="M49" s="36">
        <v>4.374113045024151</v>
      </c>
      <c r="N49" s="36">
        <v>5.9253197757231959</v>
      </c>
      <c r="O49" s="36">
        <v>4.8774276937058065</v>
      </c>
      <c r="P49" s="36">
        <v>4.474424953804597</v>
      </c>
      <c r="Q49" s="36">
        <v>3.8834160829756623</v>
      </c>
    </row>
    <row r="50" spans="1:17" x14ac:dyDescent="0.25">
      <c r="A50" s="35" t="s">
        <v>84</v>
      </c>
      <c r="B50" s="36">
        <v>40.360262402951804</v>
      </c>
      <c r="C50" s="36">
        <v>46.613790863856956</v>
      </c>
      <c r="D50" s="36">
        <v>39.22159825891665</v>
      </c>
      <c r="E50" s="36">
        <v>45.632552666265511</v>
      </c>
      <c r="F50" s="36">
        <v>41.298011503494138</v>
      </c>
      <c r="G50" s="36">
        <v>37.891930885143317</v>
      </c>
      <c r="H50" s="36">
        <v>38.299615497729036</v>
      </c>
      <c r="I50" s="36">
        <v>37.111147660599038</v>
      </c>
      <c r="J50" s="36">
        <v>35.379015715651278</v>
      </c>
      <c r="K50" s="36">
        <v>27.486565689312425</v>
      </c>
      <c r="L50" s="36">
        <v>29.727135415298175</v>
      </c>
      <c r="M50" s="36">
        <v>32.613226142023308</v>
      </c>
      <c r="N50" s="36">
        <v>26.908715294832948</v>
      </c>
      <c r="O50" s="36">
        <v>25.238269399574044</v>
      </c>
      <c r="P50" s="36">
        <v>23.288071561005747</v>
      </c>
      <c r="Q50" s="36">
        <v>26.43011302856069</v>
      </c>
    </row>
    <row r="51" spans="1:17" x14ac:dyDescent="0.25">
      <c r="A51" s="35" t="s">
        <v>96</v>
      </c>
      <c r="B51" s="36">
        <v>5.7731371351596197</v>
      </c>
      <c r="C51" s="36">
        <v>6.200780235080404</v>
      </c>
      <c r="D51" s="36">
        <v>9.7883867760404346</v>
      </c>
      <c r="E51" s="36">
        <v>11.19318727678432</v>
      </c>
      <c r="F51" s="36">
        <v>9.6848494245860941</v>
      </c>
      <c r="G51" s="36">
        <v>10.196310310033823</v>
      </c>
      <c r="H51" s="36">
        <v>9.0216658597936856</v>
      </c>
      <c r="I51" s="36">
        <v>11.223949038473169</v>
      </c>
      <c r="J51" s="36">
        <v>7.0714501406547452</v>
      </c>
      <c r="K51" s="36">
        <v>6.4786548905822601</v>
      </c>
      <c r="L51" s="36">
        <v>7.5615929718155952</v>
      </c>
      <c r="M51" s="36">
        <v>5.3029466433798067</v>
      </c>
      <c r="N51" s="36">
        <v>12.097210442740082</v>
      </c>
      <c r="O51" s="36">
        <v>7.5366118542626381</v>
      </c>
      <c r="P51" s="36">
        <v>10.270842634847323</v>
      </c>
      <c r="Q51" s="36">
        <v>3.955735468672184</v>
      </c>
    </row>
    <row r="52" spans="1:17" x14ac:dyDescent="0.25">
      <c r="A52" s="35" t="s">
        <v>79</v>
      </c>
      <c r="B52" s="36">
        <v>174.34084302294218</v>
      </c>
      <c r="C52" s="36">
        <v>158.90405912089628</v>
      </c>
      <c r="D52" s="36">
        <v>161.16451002460272</v>
      </c>
      <c r="E52" s="36">
        <v>157.43717889356671</v>
      </c>
      <c r="F52" s="36">
        <v>148.11243550485892</v>
      </c>
      <c r="G52" s="36">
        <v>162.8035920960919</v>
      </c>
      <c r="H52" s="36">
        <v>141.12295630746587</v>
      </c>
      <c r="I52" s="36">
        <v>144.67513065737495</v>
      </c>
      <c r="J52" s="36">
        <v>163.41547524961129</v>
      </c>
      <c r="K52" s="36">
        <v>140.57373170705938</v>
      </c>
      <c r="L52" s="36">
        <v>152.80068321863064</v>
      </c>
      <c r="M52" s="36">
        <v>166.80172527056553</v>
      </c>
      <c r="N52" s="36">
        <v>162.14864816435139</v>
      </c>
      <c r="O52" s="36">
        <v>177.56319940417708</v>
      </c>
      <c r="P52" s="36">
        <v>165.58638091812929</v>
      </c>
      <c r="Q52" s="36">
        <v>163.95908502502292</v>
      </c>
    </row>
    <row r="53" spans="1:17" x14ac:dyDescent="0.25">
      <c r="A53" s="35" t="s">
        <v>85</v>
      </c>
      <c r="B53" s="36">
        <v>1.4475365008032304</v>
      </c>
      <c r="C53" s="36">
        <v>1.3313593882736658</v>
      </c>
      <c r="D53" s="36">
        <v>1.4688786198365782</v>
      </c>
      <c r="E53" s="36">
        <v>0.99106001429649082</v>
      </c>
      <c r="F53" s="36">
        <v>0.5872966342509699</v>
      </c>
      <c r="G53" s="36">
        <v>0.61746463136167395</v>
      </c>
      <c r="H53" s="36">
        <v>0.553338035975392</v>
      </c>
      <c r="I53" s="36">
        <v>0.95803068473062514</v>
      </c>
      <c r="J53" s="36">
        <v>0.94142486267814807</v>
      </c>
      <c r="K53" s="36">
        <v>0.43786431551609351</v>
      </c>
      <c r="L53" s="36">
        <v>2.9486324725719779</v>
      </c>
      <c r="M53" s="36">
        <v>4.5362623234788746</v>
      </c>
      <c r="N53" s="36">
        <v>3.0071850751121296</v>
      </c>
      <c r="O53" s="36">
        <v>3.1008720857310035</v>
      </c>
      <c r="P53" s="36">
        <v>2.61783917117498</v>
      </c>
      <c r="Q53" s="36">
        <v>2.520045425500971</v>
      </c>
    </row>
    <row r="54" spans="1:17" x14ac:dyDescent="0.25">
      <c r="A54" s="35" t="s">
        <v>97</v>
      </c>
      <c r="B54" s="36">
        <v>3.9363668062329027</v>
      </c>
      <c r="C54" s="36">
        <v>5.2571211137740539</v>
      </c>
      <c r="D54" s="36">
        <v>6.0028668710522126</v>
      </c>
      <c r="E54" s="36">
        <v>6.8915125083802531</v>
      </c>
      <c r="F54" s="36">
        <v>7.7949471641881543</v>
      </c>
      <c r="G54" s="36">
        <v>7.4076223176047984</v>
      </c>
      <c r="H54" s="36">
        <v>6.8340361222772872</v>
      </c>
      <c r="I54" s="36">
        <v>8.6624193924024375</v>
      </c>
      <c r="J54" s="36">
        <v>8.8876115901429564</v>
      </c>
      <c r="K54" s="36">
        <v>8.1247403843016919</v>
      </c>
      <c r="L54" s="36">
        <v>11.252292373119536</v>
      </c>
      <c r="M54" s="36">
        <v>11.555462910679253</v>
      </c>
      <c r="N54" s="36">
        <v>10.608501561635576</v>
      </c>
      <c r="O54" s="36">
        <v>11.953903716382129</v>
      </c>
      <c r="P54" s="36">
        <v>11.949244100442433</v>
      </c>
      <c r="Q54" s="36">
        <v>13.869977865297479</v>
      </c>
    </row>
    <row r="55" spans="1:17" x14ac:dyDescent="0.25">
      <c r="A55" s="35" t="s">
        <v>98</v>
      </c>
      <c r="B55" s="36">
        <v>154.94935391755251</v>
      </c>
      <c r="C55" s="36">
        <v>149.19926667876328</v>
      </c>
      <c r="D55" s="36">
        <v>161.13644757258839</v>
      </c>
      <c r="E55" s="36">
        <v>192.0774483918257</v>
      </c>
      <c r="F55" s="36">
        <v>182.72624443656275</v>
      </c>
      <c r="G55" s="36">
        <v>197.98750687491471</v>
      </c>
      <c r="H55" s="36">
        <v>186.88930841291793</v>
      </c>
      <c r="I55" s="36">
        <v>197.89480609261591</v>
      </c>
      <c r="J55" s="36">
        <v>192.37880792180724</v>
      </c>
      <c r="K55" s="36">
        <v>174.05899453216796</v>
      </c>
      <c r="L55" s="36">
        <v>187.15268448447924</v>
      </c>
      <c r="M55" s="36">
        <v>203.61843025004191</v>
      </c>
      <c r="N55" s="36">
        <v>203.33530893611197</v>
      </c>
      <c r="O55" s="36">
        <v>201.97847540087704</v>
      </c>
      <c r="P55" s="36">
        <v>194.84251108327226</v>
      </c>
      <c r="Q55" s="36">
        <v>184.22339684381964</v>
      </c>
    </row>
    <row r="56" spans="1:17" x14ac:dyDescent="0.25">
      <c r="A56" s="32" t="s">
        <v>174</v>
      </c>
      <c r="B56" s="33">
        <v>307.59367543473701</v>
      </c>
      <c r="C56" s="33">
        <v>298.46273433106887</v>
      </c>
      <c r="D56" s="33">
        <v>320.23147411397002</v>
      </c>
      <c r="E56" s="33">
        <v>274.98226818340038</v>
      </c>
      <c r="F56" s="33">
        <v>331.28061570719365</v>
      </c>
      <c r="G56" s="33">
        <v>361.68294340368061</v>
      </c>
      <c r="H56" s="33">
        <v>382.38163180862546</v>
      </c>
      <c r="I56" s="33">
        <v>344.19989946830185</v>
      </c>
      <c r="J56" s="33">
        <v>417.56664435606842</v>
      </c>
      <c r="K56" s="33">
        <v>289.74427823150916</v>
      </c>
      <c r="L56" s="33">
        <v>388.61974787099984</v>
      </c>
      <c r="M56" s="33">
        <v>421.31674811663578</v>
      </c>
      <c r="N56" s="33">
        <v>398.17579941940471</v>
      </c>
      <c r="O56" s="33">
        <v>345.68487575471715</v>
      </c>
      <c r="P56" s="33">
        <v>343.92576389509787</v>
      </c>
      <c r="Q56" s="33">
        <v>363.84973400979396</v>
      </c>
    </row>
    <row r="57" spans="1:17" x14ac:dyDescent="0.25">
      <c r="A57" s="78" t="s">
        <v>175</v>
      </c>
      <c r="B57" s="79">
        <v>777.37026387886704</v>
      </c>
      <c r="C57" s="79">
        <v>791.5630846313253</v>
      </c>
      <c r="D57" s="79">
        <v>811.90777905599884</v>
      </c>
      <c r="E57" s="79">
        <v>853.48233246828545</v>
      </c>
      <c r="F57" s="79">
        <v>802.36774978344238</v>
      </c>
      <c r="G57" s="79">
        <v>828.78336480253552</v>
      </c>
      <c r="H57" s="79">
        <v>833.36259331610052</v>
      </c>
      <c r="I57" s="79">
        <v>875.19227872023293</v>
      </c>
      <c r="J57" s="79">
        <v>918.74750286230392</v>
      </c>
      <c r="K57" s="79">
        <v>780.9942412656992</v>
      </c>
      <c r="L57" s="79">
        <v>868.54005818490373</v>
      </c>
      <c r="M57" s="79">
        <v>893.35749211351379</v>
      </c>
      <c r="N57" s="79">
        <v>888.36277986397067</v>
      </c>
      <c r="O57" s="79">
        <v>937.94423590557255</v>
      </c>
      <c r="P57" s="79">
        <v>901.53856309498917</v>
      </c>
      <c r="Q57" s="79">
        <v>936.68692332014473</v>
      </c>
    </row>
    <row r="58" spans="1:17" hidden="1" x14ac:dyDescent="0.25">
      <c r="B58" s="13"/>
    </row>
    <row r="59" spans="1:17" x14ac:dyDescent="0.25">
      <c r="B59" s="13"/>
    </row>
    <row r="60" spans="1:17" ht="12.75" x14ac:dyDescent="0.25">
      <c r="A60" s="18" t="s">
        <v>176</v>
      </c>
      <c r="B60" s="19">
        <v>7388.510732528157</v>
      </c>
      <c r="C60" s="19">
        <v>7269.0894772631846</v>
      </c>
      <c r="D60" s="19">
        <v>6945.1355067117738</v>
      </c>
      <c r="E60" s="19">
        <v>7142.0377827261755</v>
      </c>
      <c r="F60" s="19">
        <v>6921.7119447509258</v>
      </c>
      <c r="G60" s="19">
        <v>7025.7602309255544</v>
      </c>
      <c r="H60" s="19">
        <v>6656.1511561436882</v>
      </c>
      <c r="I60" s="19">
        <v>6830.7436706676835</v>
      </c>
      <c r="J60" s="19">
        <v>6034.5489942293634</v>
      </c>
      <c r="K60" s="19">
        <v>6280.8142070828653</v>
      </c>
      <c r="L60" s="19">
        <v>6170.6328945764872</v>
      </c>
      <c r="M60" s="19">
        <v>5967.7958968950443</v>
      </c>
      <c r="N60" s="19">
        <v>5991.5390992535004</v>
      </c>
      <c r="O60" s="19">
        <v>5702.3127037417507</v>
      </c>
      <c r="P60" s="19">
        <v>5874.7635583746169</v>
      </c>
      <c r="Q60" s="19">
        <v>5573.1181620518655</v>
      </c>
    </row>
    <row r="61" spans="1:17" x14ac:dyDescent="0.25">
      <c r="A61" s="20" t="s">
        <v>73</v>
      </c>
      <c r="B61" s="21">
        <v>65.280734293367729</v>
      </c>
      <c r="C61" s="21">
        <v>64.424983462938613</v>
      </c>
      <c r="D61" s="21">
        <v>61.750652880309019</v>
      </c>
      <c r="E61" s="21">
        <v>63.845053951004736</v>
      </c>
      <c r="F61" s="21">
        <v>61.44432941149271</v>
      </c>
      <c r="G61" s="21">
        <v>62.241132203822474</v>
      </c>
      <c r="H61" s="21">
        <v>58.646523508061883</v>
      </c>
      <c r="I61" s="21">
        <v>60.096037168552314</v>
      </c>
      <c r="J61" s="21">
        <v>52.83535241813339</v>
      </c>
      <c r="K61" s="21">
        <v>55.062331695461104</v>
      </c>
      <c r="L61" s="21">
        <v>53.720640726658779</v>
      </c>
      <c r="M61" s="21">
        <v>52.317461314340186</v>
      </c>
      <c r="N61" s="21">
        <v>51.797296601772032</v>
      </c>
      <c r="O61" s="21">
        <v>50.011578677534011</v>
      </c>
      <c r="P61" s="21">
        <v>51.527097434354481</v>
      </c>
      <c r="Q61" s="21">
        <v>48.647496704058035</v>
      </c>
    </row>
    <row r="62" spans="1:17" x14ac:dyDescent="0.25">
      <c r="A62" s="22" t="s">
        <v>74</v>
      </c>
      <c r="B62" s="23">
        <v>88.672766136510191</v>
      </c>
      <c r="C62" s="23">
        <v>87.679642997703013</v>
      </c>
      <c r="D62" s="23">
        <v>84.356589589402859</v>
      </c>
      <c r="E62" s="23">
        <v>87.101126570338721</v>
      </c>
      <c r="F62" s="23">
        <v>82.797966735744865</v>
      </c>
      <c r="G62" s="23">
        <v>84.286228754071601</v>
      </c>
      <c r="H62" s="23">
        <v>79.640683720403572</v>
      </c>
      <c r="I62" s="23">
        <v>83.752115793459538</v>
      </c>
      <c r="J62" s="23">
        <v>74.102241011418371</v>
      </c>
      <c r="K62" s="23">
        <v>75.799937895297617</v>
      </c>
      <c r="L62" s="23">
        <v>74.148723506271651</v>
      </c>
      <c r="M62" s="23">
        <v>73.977927659983351</v>
      </c>
      <c r="N62" s="23">
        <v>72.983817454250826</v>
      </c>
      <c r="O62" s="23">
        <v>71.329309056873882</v>
      </c>
      <c r="P62" s="23">
        <v>74.2592157352844</v>
      </c>
      <c r="Q62" s="23">
        <v>69.864220240490056</v>
      </c>
    </row>
    <row r="63" spans="1:17" x14ac:dyDescent="0.25">
      <c r="A63" s="22" t="s">
        <v>75</v>
      </c>
      <c r="B63" s="23">
        <v>102.21522097549301</v>
      </c>
      <c r="C63" s="23">
        <v>100.88789792384102</v>
      </c>
      <c r="D63" s="23">
        <v>96.974042951302238</v>
      </c>
      <c r="E63" s="23">
        <v>100.11604835063936</v>
      </c>
      <c r="F63" s="23">
        <v>96.35731759689142</v>
      </c>
      <c r="G63" s="23">
        <v>97.609327066591433</v>
      </c>
      <c r="H63" s="23">
        <v>91.250051273403074</v>
      </c>
      <c r="I63" s="23">
        <v>94.3429045539106</v>
      </c>
      <c r="J63" s="23">
        <v>82.107245592403828</v>
      </c>
      <c r="K63" s="23">
        <v>85.440190777239906</v>
      </c>
      <c r="L63" s="23">
        <v>83.067040916381345</v>
      </c>
      <c r="M63" s="23">
        <v>82.046192445972778</v>
      </c>
      <c r="N63" s="23">
        <v>80.811470242810046</v>
      </c>
      <c r="O63" s="23">
        <v>78.895392180571108</v>
      </c>
      <c r="P63" s="23">
        <v>81.679813518712791</v>
      </c>
      <c r="Q63" s="23">
        <v>76.779297604713975</v>
      </c>
    </row>
    <row r="64" spans="1:17" x14ac:dyDescent="0.25">
      <c r="A64" s="22" t="s">
        <v>76</v>
      </c>
      <c r="B64" s="23">
        <v>492.31539784735168</v>
      </c>
      <c r="C64" s="23">
        <v>485.13232684003191</v>
      </c>
      <c r="D64" s="23">
        <v>463.9533447089255</v>
      </c>
      <c r="E64" s="23">
        <v>479.2795804527575</v>
      </c>
      <c r="F64" s="23">
        <v>456.06345479368218</v>
      </c>
      <c r="G64" s="23">
        <v>461.72559783554061</v>
      </c>
      <c r="H64" s="23">
        <v>436.43195154248315</v>
      </c>
      <c r="I64" s="23">
        <v>459.35670840543492</v>
      </c>
      <c r="J64" s="23">
        <v>409.34774481970976</v>
      </c>
      <c r="K64" s="23">
        <v>425.89619229228299</v>
      </c>
      <c r="L64" s="23">
        <v>416.27770920908404</v>
      </c>
      <c r="M64" s="23">
        <v>413.77484678261419</v>
      </c>
      <c r="N64" s="23">
        <v>405.98200628991395</v>
      </c>
      <c r="O64" s="23">
        <v>395.38877513435966</v>
      </c>
      <c r="P64" s="23">
        <v>413.28318810228194</v>
      </c>
      <c r="Q64" s="23">
        <v>392.74370937030301</v>
      </c>
    </row>
    <row r="65" spans="1:17" x14ac:dyDescent="0.25">
      <c r="A65" s="24" t="s">
        <v>77</v>
      </c>
      <c r="B65" s="25">
        <v>298.19747455964972</v>
      </c>
      <c r="C65" s="25">
        <v>293.98197719807558</v>
      </c>
      <c r="D65" s="25">
        <v>282.04955951016689</v>
      </c>
      <c r="E65" s="25">
        <v>290.70980525521793</v>
      </c>
      <c r="F65" s="25">
        <v>276.61108638601206</v>
      </c>
      <c r="G65" s="25">
        <v>279.50793265043274</v>
      </c>
      <c r="H65" s="25">
        <v>264.69549978821607</v>
      </c>
      <c r="I65" s="25">
        <v>271.96686951705692</v>
      </c>
      <c r="J65" s="25">
        <v>238.35621567647507</v>
      </c>
      <c r="K65" s="25">
        <v>250.42944466737771</v>
      </c>
      <c r="L65" s="25">
        <v>244.73765203409585</v>
      </c>
      <c r="M65" s="25">
        <v>237.41379190767037</v>
      </c>
      <c r="N65" s="25">
        <v>235.08441511223171</v>
      </c>
      <c r="O65" s="25">
        <v>225.47436832933991</v>
      </c>
      <c r="P65" s="25">
        <v>232.61439948179429</v>
      </c>
      <c r="Q65" s="25">
        <v>220.23601774269454</v>
      </c>
    </row>
    <row r="66" spans="1:17" x14ac:dyDescent="0.25">
      <c r="A66" s="26" t="s">
        <v>78</v>
      </c>
      <c r="B66" s="27">
        <v>15.302930921692958</v>
      </c>
      <c r="C66" s="27">
        <v>15.575741443108143</v>
      </c>
      <c r="D66" s="27">
        <v>14.861180118817826</v>
      </c>
      <c r="E66" s="27">
        <v>17.435706158499784</v>
      </c>
      <c r="F66" s="27">
        <v>25.072945718313314</v>
      </c>
      <c r="G66" s="27">
        <v>26.706360978429405</v>
      </c>
      <c r="H66" s="27">
        <v>23.024437000813307</v>
      </c>
      <c r="I66" s="27">
        <v>24.952626238573863</v>
      </c>
      <c r="J66" s="27">
        <v>21.70660624780108</v>
      </c>
      <c r="K66" s="27">
        <v>18.416815864710792</v>
      </c>
      <c r="L66" s="27">
        <v>18.08369821175507</v>
      </c>
      <c r="M66" s="27">
        <v>21.961655481907947</v>
      </c>
      <c r="N66" s="27">
        <v>20.822028430138349</v>
      </c>
      <c r="O66" s="27">
        <v>20.002826498771505</v>
      </c>
      <c r="P66" s="27">
        <v>20.394179046182398</v>
      </c>
      <c r="Q66" s="27">
        <v>18.003447493959094</v>
      </c>
    </row>
    <row r="67" spans="1:17" x14ac:dyDescent="0.25">
      <c r="A67" s="26" t="s">
        <v>79</v>
      </c>
      <c r="B67" s="27">
        <v>82.943997903185505</v>
      </c>
      <c r="C67" s="27">
        <v>81.345975467553856</v>
      </c>
      <c r="D67" s="27">
        <v>77.978519565550542</v>
      </c>
      <c r="E67" s="27">
        <v>80.809984104473031</v>
      </c>
      <c r="F67" s="27">
        <v>78.277533063597531</v>
      </c>
      <c r="G67" s="27">
        <v>79.50404750954236</v>
      </c>
      <c r="H67" s="27">
        <v>72.616720444509752</v>
      </c>
      <c r="I67" s="27">
        <v>74.871311625534844</v>
      </c>
      <c r="J67" s="27">
        <v>64.614141675339312</v>
      </c>
      <c r="K67" s="27">
        <v>60.48135579632379</v>
      </c>
      <c r="L67" s="27">
        <v>59.737607372116912</v>
      </c>
      <c r="M67" s="27">
        <v>58.088133467076148</v>
      </c>
      <c r="N67" s="27">
        <v>56.207051578903339</v>
      </c>
      <c r="O67" s="27">
        <v>61.474787159329885</v>
      </c>
      <c r="P67" s="27">
        <v>63.288680961723358</v>
      </c>
      <c r="Q67" s="27">
        <v>59.447707476434552</v>
      </c>
    </row>
    <row r="68" spans="1:17" x14ac:dyDescent="0.25">
      <c r="A68" s="26" t="s">
        <v>80</v>
      </c>
      <c r="B68" s="27">
        <v>0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3.9487854594518638E-2</v>
      </c>
      <c r="M68" s="27">
        <v>3.4277665795379407E-2</v>
      </c>
      <c r="N68" s="27">
        <v>3.7015853487152903E-2</v>
      </c>
      <c r="O68" s="27">
        <v>5.003388756555003E-2</v>
      </c>
      <c r="P68" s="27">
        <v>4.2794719436584923E-2</v>
      </c>
      <c r="Q68" s="27">
        <v>3.8210576110791226E-2</v>
      </c>
    </row>
    <row r="69" spans="1:17" x14ac:dyDescent="0.25">
      <c r="A69" s="26" t="s">
        <v>81</v>
      </c>
      <c r="B69" s="27">
        <v>199.95054573477131</v>
      </c>
      <c r="C69" s="27">
        <v>197.06026028741346</v>
      </c>
      <c r="D69" s="27">
        <v>189.20985982579847</v>
      </c>
      <c r="E69" s="27">
        <v>192.46411499224499</v>
      </c>
      <c r="F69" s="27">
        <v>173.26060760410127</v>
      </c>
      <c r="G69" s="27">
        <v>173.29752416246097</v>
      </c>
      <c r="H69" s="27">
        <v>169.05434234289308</v>
      </c>
      <c r="I69" s="27">
        <v>172.14293165294831</v>
      </c>
      <c r="J69" s="27">
        <v>152.03546775333467</v>
      </c>
      <c r="K69" s="27">
        <v>171.5312730063431</v>
      </c>
      <c r="L69" s="27">
        <v>166.87685859562933</v>
      </c>
      <c r="M69" s="27">
        <v>157.32972529289088</v>
      </c>
      <c r="N69" s="27">
        <v>158.01831924970287</v>
      </c>
      <c r="O69" s="27">
        <v>143.94672078367293</v>
      </c>
      <c r="P69" s="27">
        <v>148.88874475445189</v>
      </c>
      <c r="Q69" s="27">
        <v>142.74665219619007</v>
      </c>
    </row>
    <row r="70" spans="1:17" x14ac:dyDescent="0.25">
      <c r="A70" s="28" t="s">
        <v>177</v>
      </c>
      <c r="B70" s="29">
        <v>773.77654647013526</v>
      </c>
      <c r="C70" s="29">
        <v>755.15696326600789</v>
      </c>
      <c r="D70" s="29">
        <v>680.71247656147864</v>
      </c>
      <c r="E70" s="29">
        <v>717.86569837485797</v>
      </c>
      <c r="F70" s="29">
        <v>674.99827277630322</v>
      </c>
      <c r="G70" s="29">
        <v>697.43383670426238</v>
      </c>
      <c r="H70" s="29">
        <v>683.40798697487116</v>
      </c>
      <c r="I70" s="29">
        <v>733.61896049151642</v>
      </c>
      <c r="J70" s="29">
        <v>643.95936241629943</v>
      </c>
      <c r="K70" s="29">
        <v>753.85954659093079</v>
      </c>
      <c r="L70" s="29">
        <v>706.64675631152568</v>
      </c>
      <c r="M70" s="29">
        <v>641.97937434945879</v>
      </c>
      <c r="N70" s="29">
        <v>695.44031784800745</v>
      </c>
      <c r="O70" s="29">
        <v>642.37190114087616</v>
      </c>
      <c r="P70" s="29">
        <v>638.85558477687653</v>
      </c>
      <c r="Q70" s="29">
        <v>605.80404955381778</v>
      </c>
    </row>
    <row r="71" spans="1:17" x14ac:dyDescent="0.25">
      <c r="A71" s="32" t="s">
        <v>178</v>
      </c>
      <c r="B71" s="33">
        <v>691.09353085298346</v>
      </c>
      <c r="C71" s="33">
        <v>675.69392982322688</v>
      </c>
      <c r="D71" s="33">
        <v>604.3261148309216</v>
      </c>
      <c r="E71" s="33">
        <v>636.09209868429662</v>
      </c>
      <c r="F71" s="33">
        <v>592.99460035120785</v>
      </c>
      <c r="G71" s="33">
        <v>614.60729985856642</v>
      </c>
      <c r="H71" s="33">
        <v>605.52672194821218</v>
      </c>
      <c r="I71" s="33">
        <v>681.9660371996074</v>
      </c>
      <c r="J71" s="33">
        <v>598.13786508808062</v>
      </c>
      <c r="K71" s="33">
        <v>704.15044667911479</v>
      </c>
      <c r="L71" s="33">
        <v>659.47095539336408</v>
      </c>
      <c r="M71" s="33">
        <v>596.1977167739476</v>
      </c>
      <c r="N71" s="33">
        <v>649.47408056316692</v>
      </c>
      <c r="O71" s="33">
        <v>597.74689038884833</v>
      </c>
      <c r="P71" s="33">
        <v>594.10807407946061</v>
      </c>
      <c r="Q71" s="33">
        <v>562.93691133020116</v>
      </c>
    </row>
    <row r="72" spans="1:17" x14ac:dyDescent="0.25">
      <c r="A72" s="35" t="s">
        <v>83</v>
      </c>
      <c r="B72" s="36">
        <v>35.546167581074933</v>
      </c>
      <c r="C72" s="36">
        <v>30.410653454332486</v>
      </c>
      <c r="D72" s="36">
        <v>26.692759469862029</v>
      </c>
      <c r="E72" s="36">
        <v>41.350531820683997</v>
      </c>
      <c r="F72" s="36">
        <v>44.444428315908866</v>
      </c>
      <c r="G72" s="36">
        <v>43.67668676303807</v>
      </c>
      <c r="H72" s="36">
        <v>44.976698980213605</v>
      </c>
      <c r="I72" s="36">
        <v>29.539587189097514</v>
      </c>
      <c r="J72" s="36">
        <v>60.388351818334343</v>
      </c>
      <c r="K72" s="36">
        <v>58.382219320631172</v>
      </c>
      <c r="L72" s="36">
        <v>35.772860549624824</v>
      </c>
      <c r="M72" s="36">
        <v>44.459068768705514</v>
      </c>
      <c r="N72" s="36">
        <v>48.86024103245586</v>
      </c>
      <c r="O72" s="36">
        <v>49.629417600617721</v>
      </c>
      <c r="P72" s="36">
        <v>50.431085210129183</v>
      </c>
      <c r="Q72" s="36">
        <v>40.063502896911729</v>
      </c>
    </row>
    <row r="73" spans="1:17" x14ac:dyDescent="0.25">
      <c r="A73" s="35" t="s">
        <v>95</v>
      </c>
      <c r="B73" s="36">
        <v>0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</row>
    <row r="74" spans="1:17" x14ac:dyDescent="0.25">
      <c r="A74" s="35" t="s">
        <v>90</v>
      </c>
      <c r="B74" s="36">
        <v>1.2184097399333567</v>
      </c>
      <c r="C74" s="36">
        <v>1.1238020790121612</v>
      </c>
      <c r="D74" s="36">
        <v>0.94318682113676611</v>
      </c>
      <c r="E74" s="36">
        <v>4.7031031383095501E-2</v>
      </c>
      <c r="F74" s="36">
        <v>0</v>
      </c>
      <c r="G74" s="36">
        <v>0</v>
      </c>
      <c r="H74" s="36">
        <v>3.2313664449339403</v>
      </c>
      <c r="I74" s="36">
        <v>6.2496554425818691E-15</v>
      </c>
      <c r="J74" s="36">
        <v>0</v>
      </c>
      <c r="K74" s="36">
        <v>1.1784157084828228</v>
      </c>
      <c r="L74" s="36">
        <v>2.1828825827289657</v>
      </c>
      <c r="M74" s="36">
        <v>2.4583327931303578</v>
      </c>
      <c r="N74" s="36">
        <v>4.5194337238892093</v>
      </c>
      <c r="O74" s="36">
        <v>5.5279221322612204E-2</v>
      </c>
      <c r="P74" s="36">
        <v>5.2241460717595576E-16</v>
      </c>
      <c r="Q74" s="36">
        <v>0.35785548184318877</v>
      </c>
    </row>
    <row r="75" spans="1:17" x14ac:dyDescent="0.25">
      <c r="A75" s="35" t="s">
        <v>78</v>
      </c>
      <c r="B75" s="36">
        <v>5.2729411380640858</v>
      </c>
      <c r="C75" s="36">
        <v>6.4686664944490708</v>
      </c>
      <c r="D75" s="36">
        <v>5.7644874679501585</v>
      </c>
      <c r="E75" s="36">
        <v>5.1718094388717075</v>
      </c>
      <c r="F75" s="36">
        <v>6.7520617779623446</v>
      </c>
      <c r="G75" s="36">
        <v>7.0393986980856216</v>
      </c>
      <c r="H75" s="36">
        <v>5.7131400092916182</v>
      </c>
      <c r="I75" s="36">
        <v>5.2305554969916646</v>
      </c>
      <c r="J75" s="36">
        <v>6.4271475752364662</v>
      </c>
      <c r="K75" s="36">
        <v>6.9126776807410426</v>
      </c>
      <c r="L75" s="36">
        <v>8.2731101311425803</v>
      </c>
      <c r="M75" s="36">
        <v>11.205511351448541</v>
      </c>
      <c r="N75" s="36">
        <v>7.2247564885752977</v>
      </c>
      <c r="O75" s="36">
        <v>5.7140766451007696</v>
      </c>
      <c r="P75" s="36">
        <v>6.6937235983165868</v>
      </c>
      <c r="Q75" s="36">
        <v>8.4467204037342896</v>
      </c>
    </row>
    <row r="76" spans="1:17" x14ac:dyDescent="0.25">
      <c r="A76" s="35" t="s">
        <v>84</v>
      </c>
      <c r="B76" s="36">
        <v>61.653914165767695</v>
      </c>
      <c r="C76" s="36">
        <v>43.950817396741833</v>
      </c>
      <c r="D76" s="36">
        <v>56.578270978157136</v>
      </c>
      <c r="E76" s="36">
        <v>71.564120805193326</v>
      </c>
      <c r="F76" s="36">
        <v>69.996138704162163</v>
      </c>
      <c r="G76" s="36">
        <v>52.048387684781915</v>
      </c>
      <c r="H76" s="36">
        <v>48.588942095066727</v>
      </c>
      <c r="I76" s="36">
        <v>98.105255833222984</v>
      </c>
      <c r="J76" s="36">
        <v>57.014782432983822</v>
      </c>
      <c r="K76" s="36">
        <v>47.794830910590029</v>
      </c>
      <c r="L76" s="36">
        <v>33.531740448879695</v>
      </c>
      <c r="M76" s="36">
        <v>28.802168776969488</v>
      </c>
      <c r="N76" s="36">
        <v>18.414573662694774</v>
      </c>
      <c r="O76" s="36">
        <v>17.077202654045465</v>
      </c>
      <c r="P76" s="36">
        <v>35.36296750727729</v>
      </c>
      <c r="Q76" s="36">
        <v>19.490338080951389</v>
      </c>
    </row>
    <row r="77" spans="1:17" x14ac:dyDescent="0.25">
      <c r="A77" s="35" t="s">
        <v>96</v>
      </c>
      <c r="B77" s="36">
        <v>22.956065218831966</v>
      </c>
      <c r="C77" s="36">
        <v>25.417702167893228</v>
      </c>
      <c r="D77" s="36">
        <v>25.016561519377841</v>
      </c>
      <c r="E77" s="36">
        <v>27.717004969489086</v>
      </c>
      <c r="F77" s="36">
        <v>29.231093978094179</v>
      </c>
      <c r="G77" s="36">
        <v>30.402677203817216</v>
      </c>
      <c r="H77" s="36">
        <v>29.200148039315149</v>
      </c>
      <c r="I77" s="36">
        <v>33.15717117283387</v>
      </c>
      <c r="J77" s="36">
        <v>21.542436538328715</v>
      </c>
      <c r="K77" s="36">
        <v>23.632299148948505</v>
      </c>
      <c r="L77" s="36">
        <v>23.024442060020647</v>
      </c>
      <c r="M77" s="36">
        <v>4.4843107365355053</v>
      </c>
      <c r="N77" s="36">
        <v>3.7461343893585086</v>
      </c>
      <c r="O77" s="36">
        <v>3.751113461092789</v>
      </c>
      <c r="P77" s="36">
        <v>4.4940746833088365</v>
      </c>
      <c r="Q77" s="36">
        <v>6.4154969115730909</v>
      </c>
    </row>
    <row r="78" spans="1:17" x14ac:dyDescent="0.25">
      <c r="A78" s="35" t="s">
        <v>79</v>
      </c>
      <c r="B78" s="36">
        <v>436.64894032407972</v>
      </c>
      <c r="C78" s="36">
        <v>441.09763247369773</v>
      </c>
      <c r="D78" s="36">
        <v>385.75594898857304</v>
      </c>
      <c r="E78" s="36">
        <v>353.8166028785995</v>
      </c>
      <c r="F78" s="36">
        <v>343.45405395115756</v>
      </c>
      <c r="G78" s="36">
        <v>381.41185904999622</v>
      </c>
      <c r="H78" s="36">
        <v>348.69439005601424</v>
      </c>
      <c r="I78" s="36">
        <v>334.15692528029211</v>
      </c>
      <c r="J78" s="36">
        <v>262.22056616368059</v>
      </c>
      <c r="K78" s="36">
        <v>218.65592142378671</v>
      </c>
      <c r="L78" s="36">
        <v>302.94595005921184</v>
      </c>
      <c r="M78" s="36">
        <v>316.93040943580752</v>
      </c>
      <c r="N78" s="36">
        <v>316.92483572645483</v>
      </c>
      <c r="O78" s="36">
        <v>296.64495138703461</v>
      </c>
      <c r="P78" s="36">
        <v>308.15207479103174</v>
      </c>
      <c r="Q78" s="36">
        <v>295.58621005425238</v>
      </c>
    </row>
    <row r="79" spans="1:17" x14ac:dyDescent="0.25">
      <c r="A79" s="35" t="s">
        <v>85</v>
      </c>
      <c r="B79" s="36">
        <v>2.4736888180299597E-2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0.41868644810256517</v>
      </c>
      <c r="N79" s="36">
        <v>1.9350643477307163</v>
      </c>
      <c r="O79" s="36">
        <v>2.0630214974275756</v>
      </c>
      <c r="P79" s="36">
        <v>2.2900722085650487</v>
      </c>
      <c r="Q79" s="36">
        <v>2.2779897077366416</v>
      </c>
    </row>
    <row r="80" spans="1:17" x14ac:dyDescent="0.25">
      <c r="A80" s="35" t="s">
        <v>97</v>
      </c>
      <c r="B80" s="36">
        <v>4.2312765025757579E-2</v>
      </c>
      <c r="C80" s="36">
        <v>0</v>
      </c>
      <c r="D80" s="36">
        <v>0</v>
      </c>
      <c r="E80" s="36">
        <v>0.18049327061393214</v>
      </c>
      <c r="F80" s="36">
        <v>0.22394742255843458</v>
      </c>
      <c r="G80" s="36">
        <v>3.2397989256145607E-2</v>
      </c>
      <c r="H80" s="36">
        <v>0</v>
      </c>
      <c r="I80" s="36">
        <v>8.9962832436567178E-2</v>
      </c>
      <c r="J80" s="36">
        <v>0</v>
      </c>
      <c r="K80" s="36">
        <v>0.34797773767996965</v>
      </c>
      <c r="L80" s="36">
        <v>0.24670785592186475</v>
      </c>
      <c r="M80" s="36">
        <v>0.24324541928339855</v>
      </c>
      <c r="N80" s="36">
        <v>0.4111115783297204</v>
      </c>
      <c r="O80" s="36">
        <v>0.49151611303694809</v>
      </c>
      <c r="P80" s="36">
        <v>1.9883654341168084E-2</v>
      </c>
      <c r="Q80" s="36">
        <v>4.949594947366117E-2</v>
      </c>
    </row>
    <row r="81" spans="1:17" x14ac:dyDescent="0.25">
      <c r="A81" s="35" t="s">
        <v>98</v>
      </c>
      <c r="B81" s="36">
        <v>127.73004303202568</v>
      </c>
      <c r="C81" s="36">
        <v>127.22465575710015</v>
      </c>
      <c r="D81" s="36">
        <v>103.57489958586469</v>
      </c>
      <c r="E81" s="36">
        <v>136.24450446946184</v>
      </c>
      <c r="F81" s="36">
        <v>98.892876201364572</v>
      </c>
      <c r="G81" s="36">
        <v>99.995892469591254</v>
      </c>
      <c r="H81" s="36">
        <v>125.12203632337699</v>
      </c>
      <c r="I81" s="36">
        <v>181.68657939473266</v>
      </c>
      <c r="J81" s="36">
        <v>190.54458055951653</v>
      </c>
      <c r="K81" s="36">
        <v>347.24610474825425</v>
      </c>
      <c r="L81" s="36">
        <v>253.49326170583387</v>
      </c>
      <c r="M81" s="36">
        <v>187.19598304396467</v>
      </c>
      <c r="N81" s="36">
        <v>247.43792961367797</v>
      </c>
      <c r="O81" s="36">
        <v>222.32031180916979</v>
      </c>
      <c r="P81" s="36">
        <v>186.66419242649087</v>
      </c>
      <c r="Q81" s="36">
        <v>190.24930184372474</v>
      </c>
    </row>
    <row r="82" spans="1:17" x14ac:dyDescent="0.25">
      <c r="A82" s="32" t="s">
        <v>179</v>
      </c>
      <c r="B82" s="33">
        <v>82.683015617151867</v>
      </c>
      <c r="C82" s="33">
        <v>79.463033442781196</v>
      </c>
      <c r="D82" s="33">
        <v>76.386361730556899</v>
      </c>
      <c r="E82" s="33">
        <v>81.773599690561497</v>
      </c>
      <c r="F82" s="33">
        <v>82.003672425095161</v>
      </c>
      <c r="G82" s="33">
        <v>82.826536845696069</v>
      </c>
      <c r="H82" s="33">
        <v>77.881265026658994</v>
      </c>
      <c r="I82" s="33">
        <v>51.652923291909126</v>
      </c>
      <c r="J82" s="33">
        <v>45.821497328218747</v>
      </c>
      <c r="K82" s="33">
        <v>49.709099911816416</v>
      </c>
      <c r="L82" s="33">
        <v>47.175800918161407</v>
      </c>
      <c r="M82" s="33">
        <v>45.781657575511218</v>
      </c>
      <c r="N82" s="33">
        <v>45.966237284840545</v>
      </c>
      <c r="O82" s="33">
        <v>44.625010752028153</v>
      </c>
      <c r="P82" s="33">
        <v>44.747510697415947</v>
      </c>
      <c r="Q82" s="33">
        <v>42.867138223616926</v>
      </c>
    </row>
    <row r="83" spans="1:17" x14ac:dyDescent="0.25">
      <c r="A83" s="28" t="s">
        <v>168</v>
      </c>
      <c r="B83" s="29">
        <v>3548.3477204231453</v>
      </c>
      <c r="C83" s="29">
        <v>3502.9356981405417</v>
      </c>
      <c r="D83" s="29">
        <v>3382.3271940295635</v>
      </c>
      <c r="E83" s="29">
        <v>3456.4967878417729</v>
      </c>
      <c r="F83" s="29">
        <v>3390.0670048476827</v>
      </c>
      <c r="G83" s="29">
        <v>3440.9687531724317</v>
      </c>
      <c r="H83" s="29">
        <v>3253.1550963907102</v>
      </c>
      <c r="I83" s="29">
        <v>3281.3775200372397</v>
      </c>
      <c r="J83" s="29">
        <v>2902.5490722209088</v>
      </c>
      <c r="K83" s="29">
        <v>2932.7728183730951</v>
      </c>
      <c r="L83" s="29">
        <v>2924.9953727733705</v>
      </c>
      <c r="M83" s="29">
        <v>2838.8696911876505</v>
      </c>
      <c r="N83" s="29">
        <v>2834.7818889408964</v>
      </c>
      <c r="O83" s="29">
        <v>2687.0993607205583</v>
      </c>
      <c r="P83" s="29">
        <v>2774.2009560443053</v>
      </c>
      <c r="Q83" s="29">
        <v>2616.8305339001522</v>
      </c>
    </row>
    <row r="84" spans="1:17" x14ac:dyDescent="0.25">
      <c r="A84" s="32" t="s">
        <v>169</v>
      </c>
      <c r="B84" s="33">
        <v>2390.1465106455125</v>
      </c>
      <c r="C84" s="33">
        <v>2428.7760627491762</v>
      </c>
      <c r="D84" s="33">
        <v>2320.5844149617005</v>
      </c>
      <c r="E84" s="33">
        <v>2553.398987179778</v>
      </c>
      <c r="F84" s="33">
        <v>2308.3154302195589</v>
      </c>
      <c r="G84" s="33">
        <v>2271.1433820803377</v>
      </c>
      <c r="H84" s="33">
        <v>2069.2692145448291</v>
      </c>
      <c r="I84" s="33">
        <v>2223.1191159574278</v>
      </c>
      <c r="J84" s="33">
        <v>1802.5200317789245</v>
      </c>
      <c r="K84" s="33">
        <v>1926.4487726345426</v>
      </c>
      <c r="L84" s="33">
        <v>1733.2581736806144</v>
      </c>
      <c r="M84" s="33">
        <v>1696.3207717069508</v>
      </c>
      <c r="N84" s="33">
        <v>1763.5126402894034</v>
      </c>
      <c r="O84" s="33">
        <v>1838.6022720259996</v>
      </c>
      <c r="P84" s="33">
        <v>1857.7487882548724</v>
      </c>
      <c r="Q84" s="33">
        <v>1628.508499423031</v>
      </c>
    </row>
    <row r="85" spans="1:17" x14ac:dyDescent="0.25">
      <c r="A85" s="34" t="s">
        <v>83</v>
      </c>
      <c r="B85" s="76">
        <v>80.372813519853992</v>
      </c>
      <c r="C85" s="76">
        <v>38.435066079061585</v>
      </c>
      <c r="D85" s="76">
        <v>36.58774761021305</v>
      </c>
      <c r="E85" s="76">
        <v>39.011563238068256</v>
      </c>
      <c r="F85" s="76">
        <v>17.838512716586276</v>
      </c>
      <c r="G85" s="76">
        <v>14.826675965898366</v>
      </c>
      <c r="H85" s="76">
        <v>8.7587235653680811</v>
      </c>
      <c r="I85" s="76">
        <v>9.6759867517996838</v>
      </c>
      <c r="J85" s="76">
        <v>8.9989148164248576</v>
      </c>
      <c r="K85" s="76">
        <v>50.096896411786375</v>
      </c>
      <c r="L85" s="76">
        <v>30.018749789337409</v>
      </c>
      <c r="M85" s="76">
        <v>0</v>
      </c>
      <c r="N85" s="76">
        <v>1.0799702232557298</v>
      </c>
      <c r="O85" s="76">
        <v>0.24986422080401605</v>
      </c>
      <c r="P85" s="76">
        <v>2.0738916231901116E-2</v>
      </c>
      <c r="Q85" s="76">
        <v>0</v>
      </c>
    </row>
    <row r="86" spans="1:17" x14ac:dyDescent="0.25">
      <c r="A86" s="34" t="s">
        <v>90</v>
      </c>
      <c r="B86" s="62">
        <v>233.37125673929685</v>
      </c>
      <c r="C86" s="62">
        <v>269.63714375322837</v>
      </c>
      <c r="D86" s="62">
        <v>193.02751358835414</v>
      </c>
      <c r="E86" s="62">
        <v>129.54895877454888</v>
      </c>
      <c r="F86" s="62">
        <v>107.66423868128906</v>
      </c>
      <c r="G86" s="62">
        <v>122.83176648115301</v>
      </c>
      <c r="H86" s="62">
        <v>105.99063955973584</v>
      </c>
      <c r="I86" s="62">
        <v>111.0131574317727</v>
      </c>
      <c r="J86" s="62">
        <v>115.08614955191645</v>
      </c>
      <c r="K86" s="62">
        <v>127.73414941360106</v>
      </c>
      <c r="L86" s="62">
        <v>114.79417682221305</v>
      </c>
      <c r="M86" s="62">
        <v>128.16860604528779</v>
      </c>
      <c r="N86" s="62">
        <v>133.8024019346941</v>
      </c>
      <c r="O86" s="62">
        <v>97.950141407029548</v>
      </c>
      <c r="P86" s="62">
        <v>130.52023258930168</v>
      </c>
      <c r="Q86" s="62">
        <v>104.54511806978304</v>
      </c>
    </row>
    <row r="87" spans="1:17" x14ac:dyDescent="0.25">
      <c r="A87" s="34" t="s">
        <v>78</v>
      </c>
      <c r="B87" s="62">
        <v>16.482663696070745</v>
      </c>
      <c r="C87" s="62">
        <v>35.601123508412854</v>
      </c>
      <c r="D87" s="62">
        <v>35.342017744165901</v>
      </c>
      <c r="E87" s="62">
        <v>36.773669612601552</v>
      </c>
      <c r="F87" s="62">
        <v>39.081471736002435</v>
      </c>
      <c r="G87" s="62">
        <v>35.814508307947179</v>
      </c>
      <c r="H87" s="62">
        <v>25.951956088337308</v>
      </c>
      <c r="I87" s="62">
        <v>27.393657705186808</v>
      </c>
      <c r="J87" s="62">
        <v>26.873717044322667</v>
      </c>
      <c r="K87" s="62">
        <v>43.594341816246882</v>
      </c>
      <c r="L87" s="62">
        <v>42.866126851882598</v>
      </c>
      <c r="M87" s="62">
        <v>108.06187755560849</v>
      </c>
      <c r="N87" s="62">
        <v>53.877972874634317</v>
      </c>
      <c r="O87" s="62">
        <v>25.071560999187518</v>
      </c>
      <c r="P87" s="62">
        <v>28.230503299932629</v>
      </c>
      <c r="Q87" s="62">
        <v>29.075698316218883</v>
      </c>
    </row>
    <row r="88" spans="1:17" x14ac:dyDescent="0.25">
      <c r="A88" s="34" t="s">
        <v>84</v>
      </c>
      <c r="B88" s="62">
        <v>36.866856768162933</v>
      </c>
      <c r="C88" s="62">
        <v>32.987920908089251</v>
      </c>
      <c r="D88" s="62">
        <v>22.435516204749053</v>
      </c>
      <c r="E88" s="62">
        <v>22.321185265161237</v>
      </c>
      <c r="F88" s="62">
        <v>35.591862845680325</v>
      </c>
      <c r="G88" s="62">
        <v>23.895429233615204</v>
      </c>
      <c r="H88" s="62">
        <v>19.463798022811435</v>
      </c>
      <c r="I88" s="62">
        <v>46.676961311804767</v>
      </c>
      <c r="J88" s="62">
        <v>17.583285843882063</v>
      </c>
      <c r="K88" s="62">
        <v>33.719206032883143</v>
      </c>
      <c r="L88" s="62">
        <v>5.6641906236154362</v>
      </c>
      <c r="M88" s="62">
        <v>2.8654515790096413</v>
      </c>
      <c r="N88" s="62">
        <v>13.143981565145525</v>
      </c>
      <c r="O88" s="62">
        <v>20.693039047888533</v>
      </c>
      <c r="P88" s="62">
        <v>1.3764869059103855</v>
      </c>
      <c r="Q88" s="62">
        <v>1.476091977375253</v>
      </c>
    </row>
    <row r="89" spans="1:17" x14ac:dyDescent="0.25">
      <c r="A89" s="34" t="s">
        <v>79</v>
      </c>
      <c r="B89" s="62">
        <v>2023.0529199221282</v>
      </c>
      <c r="C89" s="62">
        <v>2052.1148085003833</v>
      </c>
      <c r="D89" s="62">
        <v>2033.1916198142194</v>
      </c>
      <c r="E89" s="62">
        <v>2325.7436102893985</v>
      </c>
      <c r="F89" s="62">
        <v>2108.1393442400004</v>
      </c>
      <c r="G89" s="62">
        <v>2073.7750020917238</v>
      </c>
      <c r="H89" s="62">
        <v>1909.104097308576</v>
      </c>
      <c r="I89" s="62">
        <v>2028.3593527568635</v>
      </c>
      <c r="J89" s="62">
        <v>1633.9779645223784</v>
      </c>
      <c r="K89" s="62">
        <v>1671.3041789600252</v>
      </c>
      <c r="L89" s="62">
        <v>1539.9149295935661</v>
      </c>
      <c r="M89" s="62">
        <v>1457.2248365270443</v>
      </c>
      <c r="N89" s="62">
        <v>1561.6083136916743</v>
      </c>
      <c r="O89" s="62">
        <v>1694.6376663510896</v>
      </c>
      <c r="P89" s="62">
        <v>1697.6008265434955</v>
      </c>
      <c r="Q89" s="62">
        <v>1493.4115910596545</v>
      </c>
    </row>
    <row r="90" spans="1:17" x14ac:dyDescent="0.25">
      <c r="A90" s="32" t="s">
        <v>170</v>
      </c>
      <c r="B90" s="33">
        <v>1158.2012097776324</v>
      </c>
      <c r="C90" s="33">
        <v>1074.1596353913658</v>
      </c>
      <c r="D90" s="33">
        <v>1061.7427790678635</v>
      </c>
      <c r="E90" s="33">
        <v>903.09780066199392</v>
      </c>
      <c r="F90" s="33">
        <v>1081.7515746281244</v>
      </c>
      <c r="G90" s="33">
        <v>1169.8253710920951</v>
      </c>
      <c r="H90" s="33">
        <v>1183.8858818458807</v>
      </c>
      <c r="I90" s="33">
        <v>1058.258404079812</v>
      </c>
      <c r="J90" s="33">
        <v>1100.0290404419848</v>
      </c>
      <c r="K90" s="33">
        <v>1006.3240457385516</v>
      </c>
      <c r="L90" s="33">
        <v>1191.7371990927566</v>
      </c>
      <c r="M90" s="33">
        <v>1142.5489194807005</v>
      </c>
      <c r="N90" s="33">
        <v>1071.2692486514923</v>
      </c>
      <c r="O90" s="33">
        <v>848.49708869455799</v>
      </c>
      <c r="P90" s="33">
        <v>916.45216778943325</v>
      </c>
      <c r="Q90" s="33">
        <v>988.32203447712061</v>
      </c>
    </row>
    <row r="91" spans="1:17" x14ac:dyDescent="0.25">
      <c r="A91" s="28" t="s">
        <v>171</v>
      </c>
      <c r="B91" s="29">
        <v>874.5474610530016</v>
      </c>
      <c r="C91" s="29">
        <v>855.23067372683477</v>
      </c>
      <c r="D91" s="29">
        <v>821.6227632195621</v>
      </c>
      <c r="E91" s="29">
        <v>835.28486891237583</v>
      </c>
      <c r="F91" s="29">
        <v>823.27079131424284</v>
      </c>
      <c r="G91" s="29">
        <v>833.3675665283165</v>
      </c>
      <c r="H91" s="29">
        <v>787.65984974392836</v>
      </c>
      <c r="I91" s="29">
        <v>789.06512707393028</v>
      </c>
      <c r="J91" s="29">
        <v>711.06696185594262</v>
      </c>
      <c r="K91" s="29">
        <v>731.39786260814253</v>
      </c>
      <c r="L91" s="29">
        <v>731.34475333763987</v>
      </c>
      <c r="M91" s="29">
        <v>711.65841628327883</v>
      </c>
      <c r="N91" s="29">
        <v>713.06267162014944</v>
      </c>
      <c r="O91" s="29">
        <v>670.91012236090728</v>
      </c>
      <c r="P91" s="29">
        <v>689.47585727708827</v>
      </c>
      <c r="Q91" s="29">
        <v>654.23214872451865</v>
      </c>
    </row>
    <row r="92" spans="1:17" x14ac:dyDescent="0.25">
      <c r="A92" s="32" t="s">
        <v>172</v>
      </c>
      <c r="B92" s="33">
        <v>320.73443135924407</v>
      </c>
      <c r="C92" s="33">
        <v>324.99433304487513</v>
      </c>
      <c r="D92" s="33">
        <v>307.69426867079522</v>
      </c>
      <c r="E92" s="33">
        <v>342.37390683115035</v>
      </c>
      <c r="F92" s="33">
        <v>312.11658475234265</v>
      </c>
      <c r="G92" s="33">
        <v>303.26863787354603</v>
      </c>
      <c r="H92" s="33">
        <v>269.94415492044556</v>
      </c>
      <c r="I92" s="33">
        <v>300.06591329852711</v>
      </c>
      <c r="J92" s="33">
        <v>233.49611999388318</v>
      </c>
      <c r="K92" s="33">
        <v>254.15619397198094</v>
      </c>
      <c r="L92" s="33">
        <v>224.39533952956768</v>
      </c>
      <c r="M92" s="33">
        <v>229.73492505855015</v>
      </c>
      <c r="N92" s="33">
        <v>232.21238980078354</v>
      </c>
      <c r="O92" s="33">
        <v>264.0493787565033</v>
      </c>
      <c r="P92" s="33">
        <v>260.98887048719575</v>
      </c>
      <c r="Q92" s="33">
        <v>233.04344454575372</v>
      </c>
    </row>
    <row r="93" spans="1:17" x14ac:dyDescent="0.25">
      <c r="A93" s="32" t="s">
        <v>173</v>
      </c>
      <c r="B93" s="33">
        <v>346.07610385854167</v>
      </c>
      <c r="C93" s="33">
        <v>342.33879864014227</v>
      </c>
      <c r="D93" s="33">
        <v>321.60009176738197</v>
      </c>
      <c r="E93" s="33">
        <v>336.32063617313491</v>
      </c>
      <c r="F93" s="33">
        <v>319.88317984018386</v>
      </c>
      <c r="G93" s="33">
        <v>322.56204200158487</v>
      </c>
      <c r="H93" s="33">
        <v>310.87796585068895</v>
      </c>
      <c r="I93" s="33">
        <v>319.8218290804021</v>
      </c>
      <c r="J93" s="33">
        <v>289.88910152962973</v>
      </c>
      <c r="K93" s="33">
        <v>301.46784034889077</v>
      </c>
      <c r="L93" s="33">
        <v>301.61623402435805</v>
      </c>
      <c r="M93" s="33">
        <v>287.33764290990104</v>
      </c>
      <c r="N93" s="33">
        <v>292.30342091399444</v>
      </c>
      <c r="O93" s="33">
        <v>270.87296172637622</v>
      </c>
      <c r="P93" s="33">
        <v>275.5246416087719</v>
      </c>
      <c r="Q93" s="33">
        <v>266.67708352370136</v>
      </c>
    </row>
    <row r="94" spans="1:17" x14ac:dyDescent="0.25">
      <c r="A94" s="35" t="s">
        <v>83</v>
      </c>
      <c r="B94" s="36">
        <v>9.0172998311199777</v>
      </c>
      <c r="C94" s="36">
        <v>8.3857163895919289</v>
      </c>
      <c r="D94" s="36">
        <v>7.1077571433145383</v>
      </c>
      <c r="E94" s="36">
        <v>12.748715660950397</v>
      </c>
      <c r="F94" s="36">
        <v>13.255541422803908</v>
      </c>
      <c r="G94" s="36">
        <v>12.530250935289448</v>
      </c>
      <c r="H94" s="36">
        <v>13.233657623410892</v>
      </c>
      <c r="I94" s="36">
        <v>10.35151093675519</v>
      </c>
      <c r="J94" s="36">
        <v>24.73491754568008</v>
      </c>
      <c r="K94" s="36">
        <v>18.917678435448838</v>
      </c>
      <c r="L94" s="36">
        <v>15.549132615064973</v>
      </c>
      <c r="M94" s="36">
        <v>18.412328647405023</v>
      </c>
      <c r="N94" s="36">
        <v>11.358552741925832</v>
      </c>
      <c r="O94" s="36">
        <v>14.901924279717193</v>
      </c>
      <c r="P94" s="36">
        <v>14.823712109871181</v>
      </c>
      <c r="Q94" s="36">
        <v>17.065103814316586</v>
      </c>
    </row>
    <row r="95" spans="1:17" x14ac:dyDescent="0.25">
      <c r="A95" s="35" t="s">
        <v>95</v>
      </c>
      <c r="B95" s="36">
        <v>0</v>
      </c>
      <c r="C95" s="36">
        <v>0</v>
      </c>
      <c r="D95" s="36">
        <v>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</row>
    <row r="96" spans="1:17" x14ac:dyDescent="0.25">
      <c r="A96" s="35" t="s">
        <v>90</v>
      </c>
      <c r="B96" s="36">
        <v>1.0152825357590736</v>
      </c>
      <c r="C96" s="36">
        <v>0.93644739292152579</v>
      </c>
      <c r="D96" s="36">
        <v>0.78594341137707391</v>
      </c>
      <c r="E96" s="36">
        <v>3.9190252044936494E-2</v>
      </c>
      <c r="F96" s="36">
        <v>0</v>
      </c>
      <c r="G96" s="36">
        <v>0</v>
      </c>
      <c r="H96" s="36">
        <v>2.425364100125567</v>
      </c>
      <c r="I96" s="36">
        <v>4.4798793953497445E-15</v>
      </c>
      <c r="J96" s="36">
        <v>0</v>
      </c>
      <c r="K96" s="36">
        <v>0.84828261116237735</v>
      </c>
      <c r="L96" s="36">
        <v>1.5011334579192357</v>
      </c>
      <c r="M96" s="36">
        <v>1.6217226689283495</v>
      </c>
      <c r="N96" s="36">
        <v>2.9875369022452212</v>
      </c>
      <c r="O96" s="36">
        <v>4.6063344833634182E-2</v>
      </c>
      <c r="P96" s="36">
        <v>3.4462852767697711E-16</v>
      </c>
      <c r="Q96" s="36">
        <v>0.23607151510450625</v>
      </c>
    </row>
    <row r="97" spans="1:17" x14ac:dyDescent="0.25">
      <c r="A97" s="35" t="s">
        <v>78</v>
      </c>
      <c r="B97" s="36">
        <v>3.541618592339991</v>
      </c>
      <c r="C97" s="36">
        <v>4.2733708945147715</v>
      </c>
      <c r="D97" s="36">
        <v>3.8825017742492096</v>
      </c>
      <c r="E97" s="36">
        <v>3.8854671008764203</v>
      </c>
      <c r="F97" s="36">
        <v>4.429452103922344</v>
      </c>
      <c r="G97" s="36">
        <v>4.5363297803971729</v>
      </c>
      <c r="H97" s="36">
        <v>3.8339553426455768</v>
      </c>
      <c r="I97" s="36">
        <v>3.1002313191315842</v>
      </c>
      <c r="J97" s="36">
        <v>3.534186524877577</v>
      </c>
      <c r="K97" s="36">
        <v>4.1150992531317838</v>
      </c>
      <c r="L97" s="36">
        <v>4.6886511472686028</v>
      </c>
      <c r="M97" s="36">
        <v>5.707111576759357</v>
      </c>
      <c r="N97" s="36">
        <v>3.712543022495316</v>
      </c>
      <c r="O97" s="36">
        <v>2.6157744581556095</v>
      </c>
      <c r="P97" s="36">
        <v>3.2049438823698382</v>
      </c>
      <c r="Q97" s="36">
        <v>4.5939462083067353</v>
      </c>
    </row>
    <row r="98" spans="1:17" x14ac:dyDescent="0.25">
      <c r="A98" s="35" t="s">
        <v>84</v>
      </c>
      <c r="B98" s="36">
        <v>27.696892105431619</v>
      </c>
      <c r="C98" s="36">
        <v>23.428744642074292</v>
      </c>
      <c r="D98" s="36">
        <v>25.296985524781334</v>
      </c>
      <c r="E98" s="36">
        <v>32.290998766524439</v>
      </c>
      <c r="F98" s="36">
        <v>33.423393529095343</v>
      </c>
      <c r="G98" s="36">
        <v>26.547726207715421</v>
      </c>
      <c r="H98" s="36">
        <v>23.069125516277087</v>
      </c>
      <c r="I98" s="36">
        <v>45.785449663387382</v>
      </c>
      <c r="J98" s="36">
        <v>29.245429060520191</v>
      </c>
      <c r="K98" s="36">
        <v>23.503999109399913</v>
      </c>
      <c r="L98" s="36">
        <v>12.780407452561663</v>
      </c>
      <c r="M98" s="36">
        <v>11.794501817979244</v>
      </c>
      <c r="N98" s="36">
        <v>6.5532424585094526</v>
      </c>
      <c r="O98" s="36">
        <v>7.8142208011564351</v>
      </c>
      <c r="P98" s="36">
        <v>15.007299202802894</v>
      </c>
      <c r="Q98" s="36">
        <v>7.9409330320727314</v>
      </c>
    </row>
    <row r="99" spans="1:17" x14ac:dyDescent="0.25">
      <c r="A99" s="35" t="s">
        <v>96</v>
      </c>
      <c r="B99" s="36">
        <v>6.5796858267262479</v>
      </c>
      <c r="C99" s="36">
        <v>7.317187048202153</v>
      </c>
      <c r="D99" s="36">
        <v>7.270368612627923</v>
      </c>
      <c r="E99" s="36">
        <v>8.0996034171588924</v>
      </c>
      <c r="F99" s="36">
        <v>8.526493472722251</v>
      </c>
      <c r="G99" s="36">
        <v>8.8738097993910152</v>
      </c>
      <c r="H99" s="36">
        <v>8.5349415839882106</v>
      </c>
      <c r="I99" s="36">
        <v>8.2111020812779572</v>
      </c>
      <c r="J99" s="36">
        <v>6.6488934938270177</v>
      </c>
      <c r="K99" s="36">
        <v>6.8692198741652959</v>
      </c>
      <c r="L99" s="36">
        <v>6.8409863167998317</v>
      </c>
      <c r="M99" s="36">
        <v>1.369741743352872</v>
      </c>
      <c r="N99" s="36">
        <v>1.1375598578149484</v>
      </c>
      <c r="O99" s="36">
        <v>1.1321690673108851</v>
      </c>
      <c r="P99" s="36">
        <v>1.3635632165011149</v>
      </c>
      <c r="Q99" s="36">
        <v>2.193473959494634</v>
      </c>
    </row>
    <row r="100" spans="1:17" x14ac:dyDescent="0.25">
      <c r="A100" s="35" t="s">
        <v>79</v>
      </c>
      <c r="B100" s="36">
        <v>262.78388691226888</v>
      </c>
      <c r="C100" s="36">
        <v>263.82873674369438</v>
      </c>
      <c r="D100" s="36">
        <v>236.88294298097185</v>
      </c>
      <c r="E100" s="36">
        <v>236.89667631947785</v>
      </c>
      <c r="F100" s="36">
        <v>216.89579928226215</v>
      </c>
      <c r="G100" s="36">
        <v>223.2392391031768</v>
      </c>
      <c r="H100" s="36">
        <v>202.91401533960396</v>
      </c>
      <c r="I100" s="36">
        <v>178.32549366550813</v>
      </c>
      <c r="J100" s="36">
        <v>149.48039662345568</v>
      </c>
      <c r="K100" s="36">
        <v>140.37774660803061</v>
      </c>
      <c r="L100" s="36">
        <v>176.27012802768928</v>
      </c>
      <c r="M100" s="36">
        <v>170.72954788909402</v>
      </c>
      <c r="N100" s="36">
        <v>171.87711106884851</v>
      </c>
      <c r="O100" s="36">
        <v>148.82127055166521</v>
      </c>
      <c r="P100" s="36">
        <v>161.46423695556149</v>
      </c>
      <c r="Q100" s="36">
        <v>152.265953900357</v>
      </c>
    </row>
    <row r="101" spans="1:17" x14ac:dyDescent="0.25">
      <c r="A101" s="35" t="s">
        <v>85</v>
      </c>
      <c r="B101" s="36">
        <v>5.0025454557668346E-3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9.4637676534303994E-2</v>
      </c>
      <c r="N101" s="36">
        <v>0.49128044264856108</v>
      </c>
      <c r="O101" s="36">
        <v>0.51265721492312677</v>
      </c>
      <c r="P101" s="36">
        <v>0.52963982540518462</v>
      </c>
      <c r="Q101" s="36">
        <v>0.54180368938607826</v>
      </c>
    </row>
    <row r="102" spans="1:17" x14ac:dyDescent="0.25">
      <c r="A102" s="35" t="s">
        <v>97</v>
      </c>
      <c r="B102" s="36">
        <v>8.5569182694979345E-3</v>
      </c>
      <c r="C102" s="36">
        <v>0</v>
      </c>
      <c r="D102" s="36">
        <v>0</v>
      </c>
      <c r="E102" s="36">
        <v>3.7608139315279926E-2</v>
      </c>
      <c r="F102" s="36">
        <v>4.7277499521227173E-2</v>
      </c>
      <c r="G102" s="36">
        <v>6.874763449521884E-3</v>
      </c>
      <c r="H102" s="36">
        <v>0</v>
      </c>
      <c r="I102" s="36">
        <v>2.0870720179577737E-2</v>
      </c>
      <c r="J102" s="36">
        <v>0</v>
      </c>
      <c r="K102" s="36">
        <v>0.10114697585590954</v>
      </c>
      <c r="L102" s="36">
        <v>5.3957750913982055E-2</v>
      </c>
      <c r="M102" s="36">
        <v>0.25217176614661718</v>
      </c>
      <c r="N102" s="36">
        <v>0.10437434724929368</v>
      </c>
      <c r="O102" s="36">
        <v>0.12049573592665343</v>
      </c>
      <c r="P102" s="36">
        <v>1.5918275574420583E-3</v>
      </c>
      <c r="Q102" s="36">
        <v>4.1964139495676497E-3</v>
      </c>
    </row>
    <row r="103" spans="1:17" x14ac:dyDescent="0.25">
      <c r="A103" s="35" t="s">
        <v>98</v>
      </c>
      <c r="B103" s="36">
        <v>35.427878591170675</v>
      </c>
      <c r="C103" s="36">
        <v>34.168595529143289</v>
      </c>
      <c r="D103" s="36">
        <v>40.373592320059878</v>
      </c>
      <c r="E103" s="36">
        <v>42.322376516786754</v>
      </c>
      <c r="F103" s="36">
        <v>43.305222529856579</v>
      </c>
      <c r="G103" s="36">
        <v>46.827811412165474</v>
      </c>
      <c r="H103" s="36">
        <v>56.866906344637634</v>
      </c>
      <c r="I103" s="36">
        <v>74.027170694162379</v>
      </c>
      <c r="J103" s="36">
        <v>76.245278281269293</v>
      </c>
      <c r="K103" s="36">
        <v>106.73466748169595</v>
      </c>
      <c r="L103" s="36">
        <v>83.931837256140383</v>
      </c>
      <c r="M103" s="36">
        <v>77.355879123701243</v>
      </c>
      <c r="N103" s="36">
        <v>94.081220072257452</v>
      </c>
      <c r="O103" s="36">
        <v>94.908386272687466</v>
      </c>
      <c r="P103" s="36">
        <v>79.129654588702721</v>
      </c>
      <c r="Q103" s="36">
        <v>81.835600990713502</v>
      </c>
    </row>
    <row r="104" spans="1:17" x14ac:dyDescent="0.25">
      <c r="A104" s="32" t="s">
        <v>174</v>
      </c>
      <c r="B104" s="33">
        <v>207.73692583521566</v>
      </c>
      <c r="C104" s="33">
        <v>187.8975420418175</v>
      </c>
      <c r="D104" s="33">
        <v>192.32840278138519</v>
      </c>
      <c r="E104" s="33">
        <v>156.59032590809068</v>
      </c>
      <c r="F104" s="33">
        <v>191.2710267217164</v>
      </c>
      <c r="G104" s="33">
        <v>207.53688665318569</v>
      </c>
      <c r="H104" s="33">
        <v>206.83772897279405</v>
      </c>
      <c r="I104" s="33">
        <v>169.1773846950008</v>
      </c>
      <c r="J104" s="33">
        <v>187.68174033242957</v>
      </c>
      <c r="K104" s="33">
        <v>175.77382828727087</v>
      </c>
      <c r="L104" s="33">
        <v>205.33317978371414</v>
      </c>
      <c r="M104" s="33">
        <v>194.58584831482773</v>
      </c>
      <c r="N104" s="33">
        <v>188.54686090537137</v>
      </c>
      <c r="O104" s="33">
        <v>135.98778187802779</v>
      </c>
      <c r="P104" s="33">
        <v>152.96234518112064</v>
      </c>
      <c r="Q104" s="33">
        <v>154.51162065506367</v>
      </c>
    </row>
    <row r="105" spans="1:17" x14ac:dyDescent="0.25">
      <c r="A105" s="78" t="s">
        <v>175</v>
      </c>
      <c r="B105" s="79">
        <v>1145.1574107695042</v>
      </c>
      <c r="C105" s="79">
        <v>1123.6593137072098</v>
      </c>
      <c r="D105" s="79">
        <v>1071.3888832610623</v>
      </c>
      <c r="E105" s="79">
        <v>1111.3388130172125</v>
      </c>
      <c r="F105" s="79">
        <v>1060.1017208888713</v>
      </c>
      <c r="G105" s="79">
        <v>1068.6198560100854</v>
      </c>
      <c r="H105" s="79">
        <v>1001.2635132016121</v>
      </c>
      <c r="I105" s="79">
        <v>1057.1674276265821</v>
      </c>
      <c r="J105" s="79">
        <v>920.22479821807121</v>
      </c>
      <c r="K105" s="79">
        <v>970.15588218303719</v>
      </c>
      <c r="L105" s="79">
        <v>935.69424576145934</v>
      </c>
      <c r="M105" s="79">
        <v>915.75819496407496</v>
      </c>
      <c r="N105" s="79">
        <v>901.59521514346977</v>
      </c>
      <c r="O105" s="79">
        <v>880.83189614073137</v>
      </c>
      <c r="P105" s="79">
        <v>918.86744600391967</v>
      </c>
      <c r="Q105" s="79">
        <v>887.98068821111906</v>
      </c>
    </row>
    <row r="106" spans="1:17" hidden="1" x14ac:dyDescent="0.25">
      <c r="B106" s="13"/>
    </row>
    <row r="107" spans="1:17" x14ac:dyDescent="0.25">
      <c r="B107" s="13"/>
    </row>
    <row r="108" spans="1:17" ht="12.75" x14ac:dyDescent="0.25">
      <c r="A108" s="18" t="s">
        <v>180</v>
      </c>
      <c r="B108" s="19">
        <v>322.03200239171406</v>
      </c>
      <c r="C108" s="19">
        <v>367.45392218458556</v>
      </c>
      <c r="D108" s="19">
        <v>379.76201225247155</v>
      </c>
      <c r="E108" s="19">
        <v>407.30173704789826</v>
      </c>
      <c r="F108" s="19">
        <v>373.12376258877049</v>
      </c>
      <c r="G108" s="19">
        <v>393.29780723400103</v>
      </c>
      <c r="H108" s="19">
        <v>390.13986125666958</v>
      </c>
      <c r="I108" s="19">
        <v>388.12802311211385</v>
      </c>
      <c r="J108" s="19">
        <v>387.79714140142823</v>
      </c>
      <c r="K108" s="19">
        <v>437.34532910002588</v>
      </c>
      <c r="L108" s="19">
        <v>393.01332930003127</v>
      </c>
      <c r="M108" s="19">
        <v>384.13599683283519</v>
      </c>
      <c r="N108" s="19">
        <v>399.15450768696121</v>
      </c>
      <c r="O108" s="19">
        <v>409.44619879750275</v>
      </c>
      <c r="P108" s="19">
        <v>402.96711588791845</v>
      </c>
      <c r="Q108" s="19">
        <v>412.17988966838988</v>
      </c>
    </row>
    <row r="109" spans="1:17" x14ac:dyDescent="0.25">
      <c r="A109" s="20" t="s">
        <v>73</v>
      </c>
      <c r="B109" s="21">
        <v>2.9012471243777718</v>
      </c>
      <c r="C109" s="21">
        <v>3.33366820318696</v>
      </c>
      <c r="D109" s="21">
        <v>3.4413085847061242</v>
      </c>
      <c r="E109" s="21">
        <v>3.7059241409822765</v>
      </c>
      <c r="F109" s="21">
        <v>3.3669753936514129</v>
      </c>
      <c r="G109" s="21">
        <v>3.5454538695224707</v>
      </c>
      <c r="H109" s="21">
        <v>3.5055572459923265</v>
      </c>
      <c r="I109" s="21">
        <v>3.5018737618842279</v>
      </c>
      <c r="J109" s="21">
        <v>3.4789406819505748</v>
      </c>
      <c r="K109" s="21">
        <v>3.9550412475328658</v>
      </c>
      <c r="L109" s="21">
        <v>3.5266666785924103</v>
      </c>
      <c r="M109" s="21">
        <v>3.4362827553447444</v>
      </c>
      <c r="N109" s="21">
        <v>3.5784561631938958</v>
      </c>
      <c r="O109" s="21">
        <v>3.7008174695148615</v>
      </c>
      <c r="P109" s="21">
        <v>3.6366352067943328</v>
      </c>
      <c r="Q109" s="21">
        <v>3.7138114854773598</v>
      </c>
    </row>
    <row r="110" spans="1:17" x14ac:dyDescent="0.25">
      <c r="A110" s="22" t="s">
        <v>74</v>
      </c>
      <c r="B110" s="23">
        <v>5.0280818152493945</v>
      </c>
      <c r="C110" s="23">
        <v>5.6826537388975238</v>
      </c>
      <c r="D110" s="23">
        <v>5.8341323837580603</v>
      </c>
      <c r="E110" s="23">
        <v>6.3077568020227739</v>
      </c>
      <c r="F110" s="23">
        <v>5.7566846859202006</v>
      </c>
      <c r="G110" s="23">
        <v>6.0259445301871004</v>
      </c>
      <c r="H110" s="23">
        <v>5.9730738544287307</v>
      </c>
      <c r="I110" s="23">
        <v>6.0372946144203103</v>
      </c>
      <c r="J110" s="23">
        <v>6.0130830507881132</v>
      </c>
      <c r="K110" s="23">
        <v>6.727712156967546</v>
      </c>
      <c r="L110" s="23">
        <v>6.0203823354505346</v>
      </c>
      <c r="M110" s="23">
        <v>5.9656426551725801</v>
      </c>
      <c r="N110" s="23">
        <v>6.2290549637030423</v>
      </c>
      <c r="O110" s="23">
        <v>6.4283839978364385</v>
      </c>
      <c r="P110" s="23">
        <v>6.324530561313666</v>
      </c>
      <c r="Q110" s="23">
        <v>6.4501266987658807</v>
      </c>
    </row>
    <row r="111" spans="1:17" x14ac:dyDescent="0.25">
      <c r="A111" s="22" t="s">
        <v>75</v>
      </c>
      <c r="B111" s="23">
        <v>4.6637478306703679</v>
      </c>
      <c r="C111" s="23">
        <v>5.2715904471746828</v>
      </c>
      <c r="D111" s="23">
        <v>5.4160889915692083</v>
      </c>
      <c r="E111" s="23">
        <v>5.8553717290383505</v>
      </c>
      <c r="F111" s="23">
        <v>5.3437350517597304</v>
      </c>
      <c r="G111" s="23">
        <v>5.6004405602251879</v>
      </c>
      <c r="H111" s="23">
        <v>5.5489096839456851</v>
      </c>
      <c r="I111" s="23">
        <v>5.6259486027934944</v>
      </c>
      <c r="J111" s="23">
        <v>5.5878002315654216</v>
      </c>
      <c r="K111" s="23">
        <v>6.2745734874930825</v>
      </c>
      <c r="L111" s="23">
        <v>5.6125412366903813</v>
      </c>
      <c r="M111" s="23">
        <v>5.5378039077067367</v>
      </c>
      <c r="N111" s="23">
        <v>5.7918637163143734</v>
      </c>
      <c r="O111" s="23">
        <v>5.9853676358271226</v>
      </c>
      <c r="P111" s="23">
        <v>5.8854626808880264</v>
      </c>
      <c r="Q111" s="23">
        <v>5.991733049552094</v>
      </c>
    </row>
    <row r="112" spans="1:17" x14ac:dyDescent="0.25">
      <c r="A112" s="22" t="s">
        <v>76</v>
      </c>
      <c r="B112" s="23">
        <v>28.344141159133404</v>
      </c>
      <c r="C112" s="23">
        <v>32.228468651844693</v>
      </c>
      <c r="D112" s="23">
        <v>33.148789813319183</v>
      </c>
      <c r="E112" s="23">
        <v>35.790834879645836</v>
      </c>
      <c r="F112" s="23">
        <v>32.601551081512639</v>
      </c>
      <c r="G112" s="23">
        <v>34.17314757408834</v>
      </c>
      <c r="H112" s="23">
        <v>33.858715778915446</v>
      </c>
      <c r="I112" s="23">
        <v>34.020215036269327</v>
      </c>
      <c r="J112" s="23">
        <v>33.932102850803908</v>
      </c>
      <c r="K112" s="23">
        <v>38.051528566911067</v>
      </c>
      <c r="L112" s="23">
        <v>34.040512008811589</v>
      </c>
      <c r="M112" s="23">
        <v>33.64668694412179</v>
      </c>
      <c r="N112" s="23">
        <v>35.073062014296731</v>
      </c>
      <c r="O112" s="23">
        <v>36.189619091753713</v>
      </c>
      <c r="P112" s="23">
        <v>35.631929650507573</v>
      </c>
      <c r="Q112" s="23">
        <v>36.413546434363298</v>
      </c>
    </row>
    <row r="113" spans="1:17" x14ac:dyDescent="0.25">
      <c r="A113" s="24" t="s">
        <v>77</v>
      </c>
      <c r="B113" s="25">
        <v>13.286917150012727</v>
      </c>
      <c r="C113" s="25">
        <v>15.235074623579116</v>
      </c>
      <c r="D113" s="25">
        <v>15.726930567244031</v>
      </c>
      <c r="E113" s="25">
        <v>16.89926504467612</v>
      </c>
      <c r="F113" s="25">
        <v>15.202263714081901</v>
      </c>
      <c r="G113" s="25">
        <v>15.984737151994466</v>
      </c>
      <c r="H113" s="25">
        <v>15.852221125491761</v>
      </c>
      <c r="I113" s="25">
        <v>15.830901933546228</v>
      </c>
      <c r="J113" s="25">
        <v>15.682666383100834</v>
      </c>
      <c r="K113" s="25">
        <v>18.090366774133731</v>
      </c>
      <c r="L113" s="25">
        <v>16.131632565180972</v>
      </c>
      <c r="M113" s="25">
        <v>15.660703748846284</v>
      </c>
      <c r="N113" s="25">
        <v>16.337929113476854</v>
      </c>
      <c r="O113" s="25">
        <v>16.764345033642488</v>
      </c>
      <c r="P113" s="25">
        <v>16.471642853706744</v>
      </c>
      <c r="Q113" s="25">
        <v>16.848590957072435</v>
      </c>
    </row>
    <row r="114" spans="1:17" x14ac:dyDescent="0.25">
      <c r="A114" s="26" t="s">
        <v>78</v>
      </c>
      <c r="B114" s="27">
        <v>0.80451979947142971</v>
      </c>
      <c r="C114" s="27">
        <v>1.0259001795582576</v>
      </c>
      <c r="D114" s="27">
        <v>1.041211704380643</v>
      </c>
      <c r="E114" s="27">
        <v>1.2065786781066143</v>
      </c>
      <c r="F114" s="27">
        <v>1.4706700697493851</v>
      </c>
      <c r="G114" s="27">
        <v>1.5922277591647713</v>
      </c>
      <c r="H114" s="27">
        <v>1.4867757960472496</v>
      </c>
      <c r="I114" s="27">
        <v>1.5326575083306453</v>
      </c>
      <c r="J114" s="27">
        <v>1.6069992616010489</v>
      </c>
      <c r="K114" s="27">
        <v>1.4556633946670432</v>
      </c>
      <c r="L114" s="27">
        <v>1.2632815756097</v>
      </c>
      <c r="M114" s="27">
        <v>1.4903477995298446</v>
      </c>
      <c r="N114" s="27">
        <v>1.4321053628957676</v>
      </c>
      <c r="O114" s="27">
        <v>1.457132715587663</v>
      </c>
      <c r="P114" s="27">
        <v>1.4744929733122576</v>
      </c>
      <c r="Q114" s="27">
        <v>1.482036819535244</v>
      </c>
    </row>
    <row r="115" spans="1:17" x14ac:dyDescent="0.25">
      <c r="A115" s="26" t="s">
        <v>79</v>
      </c>
      <c r="B115" s="27">
        <v>3.6029872405717285</v>
      </c>
      <c r="C115" s="27">
        <v>4.1132373533034077</v>
      </c>
      <c r="D115" s="27">
        <v>4.2740088224061257</v>
      </c>
      <c r="E115" s="27">
        <v>4.6203534414701135</v>
      </c>
      <c r="F115" s="27">
        <v>4.2311142402971544</v>
      </c>
      <c r="G115" s="27">
        <v>4.4826593495686549</v>
      </c>
      <c r="H115" s="27">
        <v>4.3757566001218935</v>
      </c>
      <c r="I115" s="27">
        <v>4.4073746901064039</v>
      </c>
      <c r="J115" s="27">
        <v>4.3381045131918814</v>
      </c>
      <c r="K115" s="27">
        <v>4.44585576485927</v>
      </c>
      <c r="L115" s="27">
        <v>4.0151484555337404</v>
      </c>
      <c r="M115" s="27">
        <v>3.7428284008555366</v>
      </c>
      <c r="N115" s="27">
        <v>3.9649565577815449</v>
      </c>
      <c r="O115" s="27">
        <v>4.6750827408230622</v>
      </c>
      <c r="P115" s="27">
        <v>4.5356546594888254</v>
      </c>
      <c r="Q115" s="27">
        <v>4.5572420187602427</v>
      </c>
    </row>
    <row r="116" spans="1:17" x14ac:dyDescent="0.25">
      <c r="A116" s="26" t="s">
        <v>80</v>
      </c>
      <c r="B116" s="27">
        <v>0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1.3364246273753757E-3</v>
      </c>
      <c r="M116" s="27">
        <v>1.0431618913135476E-3</v>
      </c>
      <c r="N116" s="27">
        <v>1.3026525209756102E-3</v>
      </c>
      <c r="O116" s="27">
        <v>1.9078116562109544E-3</v>
      </c>
      <c r="P116" s="27">
        <v>2.0736490246708902E-3</v>
      </c>
      <c r="Q116" s="27">
        <v>2.8019645048641489E-3</v>
      </c>
    </row>
    <row r="117" spans="1:17" x14ac:dyDescent="0.25">
      <c r="A117" s="26" t="s">
        <v>81</v>
      </c>
      <c r="B117" s="27">
        <v>8.8794101099695659</v>
      </c>
      <c r="C117" s="27">
        <v>10.095937090717451</v>
      </c>
      <c r="D117" s="27">
        <v>10.41171004045726</v>
      </c>
      <c r="E117" s="27">
        <v>11.072332925099399</v>
      </c>
      <c r="F117" s="27">
        <v>9.500479404035362</v>
      </c>
      <c r="G117" s="27">
        <v>9.9098500432610361</v>
      </c>
      <c r="H117" s="27">
        <v>9.9896887293226175</v>
      </c>
      <c r="I117" s="27">
        <v>9.890869735109181</v>
      </c>
      <c r="J117" s="27">
        <v>9.7375626083079023</v>
      </c>
      <c r="K117" s="27">
        <v>12.188847614607418</v>
      </c>
      <c r="L117" s="27">
        <v>10.851866109410155</v>
      </c>
      <c r="M117" s="27">
        <v>10.426484386569594</v>
      </c>
      <c r="N117" s="27">
        <v>10.939564540278566</v>
      </c>
      <c r="O117" s="27">
        <v>10.630221765575552</v>
      </c>
      <c r="P117" s="27">
        <v>10.459421571880991</v>
      </c>
      <c r="Q117" s="27">
        <v>10.806510154272084</v>
      </c>
    </row>
    <row r="118" spans="1:17" x14ac:dyDescent="0.25">
      <c r="A118" s="28" t="s">
        <v>177</v>
      </c>
      <c r="B118" s="29">
        <v>40.295515003786647</v>
      </c>
      <c r="C118" s="29">
        <v>46.941155751399606</v>
      </c>
      <c r="D118" s="29">
        <v>48.708092130867939</v>
      </c>
      <c r="E118" s="29">
        <v>52.176504149859511</v>
      </c>
      <c r="F118" s="29">
        <v>47.466920029343676</v>
      </c>
      <c r="G118" s="29">
        <v>49.966861987646098</v>
      </c>
      <c r="H118" s="29">
        <v>49.116280454260675</v>
      </c>
      <c r="I118" s="29">
        <v>47.518782652878784</v>
      </c>
      <c r="J118" s="29">
        <v>47.481903096944684</v>
      </c>
      <c r="K118" s="29">
        <v>53.836131817240975</v>
      </c>
      <c r="L118" s="29">
        <v>48.915191887478784</v>
      </c>
      <c r="M118" s="29">
        <v>47.196634456643011</v>
      </c>
      <c r="N118" s="29">
        <v>47.958685696861956</v>
      </c>
      <c r="O118" s="29">
        <v>49.70580209849274</v>
      </c>
      <c r="P118" s="29">
        <v>49.258678483636501</v>
      </c>
      <c r="Q118" s="29">
        <v>51.176873479065094</v>
      </c>
    </row>
    <row r="119" spans="1:17" x14ac:dyDescent="0.25">
      <c r="A119" s="32" t="s">
        <v>178</v>
      </c>
      <c r="B119" s="33">
        <v>35.136992747301903</v>
      </c>
      <c r="C119" s="33">
        <v>41.009634487217745</v>
      </c>
      <c r="D119" s="33">
        <v>42.598302388068916</v>
      </c>
      <c r="E119" s="33">
        <v>45.589078608887441</v>
      </c>
      <c r="F119" s="33">
        <v>41.47411716191759</v>
      </c>
      <c r="G119" s="33">
        <v>43.668629348927219</v>
      </c>
      <c r="H119" s="33">
        <v>42.902007401415879</v>
      </c>
      <c r="I119" s="33">
        <v>41.31502730946336</v>
      </c>
      <c r="J119" s="33">
        <v>41.339756439705539</v>
      </c>
      <c r="K119" s="33">
        <v>46.883139108426555</v>
      </c>
      <c r="L119" s="33">
        <v>42.700172427807424</v>
      </c>
      <c r="M119" s="33">
        <v>41.145114697648872</v>
      </c>
      <c r="N119" s="33">
        <v>41.685691502959052</v>
      </c>
      <c r="O119" s="33">
        <v>43.173992498235023</v>
      </c>
      <c r="P119" s="33">
        <v>42.892040861922794</v>
      </c>
      <c r="Q119" s="33">
        <v>44.670711517368524</v>
      </c>
    </row>
    <row r="120" spans="1:17" x14ac:dyDescent="0.25">
      <c r="A120" s="35" t="s">
        <v>83</v>
      </c>
      <c r="B120" s="36">
        <v>0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</row>
    <row r="121" spans="1:17" x14ac:dyDescent="0.25">
      <c r="A121" s="35" t="s">
        <v>95</v>
      </c>
      <c r="B121" s="36">
        <v>0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</row>
    <row r="122" spans="1:17" x14ac:dyDescent="0.25">
      <c r="A122" s="35" t="s">
        <v>90</v>
      </c>
      <c r="B122" s="36">
        <v>0.15136673818718327</v>
      </c>
      <c r="C122" s="36">
        <v>0.18767777023160778</v>
      </c>
      <c r="D122" s="36">
        <v>0.15252297831851327</v>
      </c>
      <c r="E122" s="36">
        <v>7.503234417563529E-3</v>
      </c>
      <c r="F122" s="36">
        <v>0</v>
      </c>
      <c r="G122" s="36">
        <v>0</v>
      </c>
      <c r="H122" s="36">
        <v>8.5683192673038977E-2</v>
      </c>
      <c r="I122" s="36">
        <v>1.1227156322812773E-15</v>
      </c>
      <c r="J122" s="36">
        <v>0</v>
      </c>
      <c r="K122" s="36">
        <v>0.12974870483216411</v>
      </c>
      <c r="L122" s="36">
        <v>0.31141132202141875</v>
      </c>
      <c r="M122" s="36">
        <v>0.4558364257446631</v>
      </c>
      <c r="N122" s="36">
        <v>0.56165986127557632</v>
      </c>
      <c r="O122" s="36">
        <v>6.6027831963120778E-3</v>
      </c>
      <c r="P122" s="36">
        <v>3.5030384809268395E-17</v>
      </c>
      <c r="Q122" s="36">
        <v>6.3836592242924151E-2</v>
      </c>
    </row>
    <row r="123" spans="1:17" x14ac:dyDescent="0.25">
      <c r="A123" s="35" t="s">
        <v>78</v>
      </c>
      <c r="B123" s="36">
        <v>0.65390862879439848</v>
      </c>
      <c r="C123" s="36">
        <v>0.89046205811413814</v>
      </c>
      <c r="D123" s="36">
        <v>0.91168256469112552</v>
      </c>
      <c r="E123" s="36">
        <v>1.0976340705880494</v>
      </c>
      <c r="F123" s="36">
        <v>1.0429666305936285</v>
      </c>
      <c r="G123" s="36">
        <v>1.0404080309301407</v>
      </c>
      <c r="H123" s="36">
        <v>0.84126688348285128</v>
      </c>
      <c r="I123" s="36">
        <v>0.97884666218150329</v>
      </c>
      <c r="J123" s="36">
        <v>1.7281353596664222</v>
      </c>
      <c r="K123" s="36">
        <v>2.1932659834310102</v>
      </c>
      <c r="L123" s="36">
        <v>2.1028607481895714</v>
      </c>
      <c r="M123" s="36">
        <v>2.7787309958871331</v>
      </c>
      <c r="N123" s="36">
        <v>1.3446471933223836</v>
      </c>
      <c r="O123" s="36">
        <v>1.0230233115307856</v>
      </c>
      <c r="P123" s="36">
        <v>1.1899717873778544</v>
      </c>
      <c r="Q123" s="36">
        <v>1.6234037221814521</v>
      </c>
    </row>
    <row r="124" spans="1:17" x14ac:dyDescent="0.25">
      <c r="A124" s="35" t="s">
        <v>84</v>
      </c>
      <c r="B124" s="36">
        <v>2.1597932284337871</v>
      </c>
      <c r="C124" s="36">
        <v>5.0270989618478366</v>
      </c>
      <c r="D124" s="36">
        <v>5.747305570832288</v>
      </c>
      <c r="E124" s="36">
        <v>5.579631104074136</v>
      </c>
      <c r="F124" s="36">
        <v>4.4401564814522931</v>
      </c>
      <c r="G124" s="36">
        <v>5.1447336934594095</v>
      </c>
      <c r="H124" s="36">
        <v>4.728026183871691</v>
      </c>
      <c r="I124" s="36">
        <v>6.5574967670802167</v>
      </c>
      <c r="J124" s="36">
        <v>3.8874579881748468</v>
      </c>
      <c r="K124" s="36">
        <v>6.7523995219214852</v>
      </c>
      <c r="L124" s="36">
        <v>0.40521134122818708</v>
      </c>
      <c r="M124" s="36">
        <v>0.25386115918795493</v>
      </c>
      <c r="N124" s="36">
        <v>5.8378584233018174</v>
      </c>
      <c r="O124" s="36">
        <v>5.1578162831915639</v>
      </c>
      <c r="P124" s="36">
        <v>3.6105691211209519</v>
      </c>
      <c r="Q124" s="36">
        <v>0.62062952382696035</v>
      </c>
    </row>
    <row r="125" spans="1:17" x14ac:dyDescent="0.25">
      <c r="A125" s="35" t="s">
        <v>96</v>
      </c>
      <c r="B125" s="36">
        <v>0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</row>
    <row r="126" spans="1:17" x14ac:dyDescent="0.25">
      <c r="A126" s="35" t="s">
        <v>79</v>
      </c>
      <c r="B126" s="36">
        <v>32.171924151886522</v>
      </c>
      <c r="C126" s="36">
        <v>34.904395697024157</v>
      </c>
      <c r="D126" s="36">
        <v>34.60959585365471</v>
      </c>
      <c r="E126" s="36">
        <v>38.904310199807689</v>
      </c>
      <c r="F126" s="36">
        <v>33.617708094125973</v>
      </c>
      <c r="G126" s="36">
        <v>34.701651648308733</v>
      </c>
      <c r="H126" s="36">
        <v>36.973781490145242</v>
      </c>
      <c r="I126" s="36">
        <v>33.651532177659348</v>
      </c>
      <c r="J126" s="36">
        <v>35.531810315267855</v>
      </c>
      <c r="K126" s="36">
        <v>37.577095559795254</v>
      </c>
      <c r="L126" s="36">
        <v>39.640222294361237</v>
      </c>
      <c r="M126" s="36">
        <v>37.560002760263167</v>
      </c>
      <c r="N126" s="36">
        <v>33.780343190888829</v>
      </c>
      <c r="O126" s="36">
        <v>36.659460305981284</v>
      </c>
      <c r="P126" s="36">
        <v>37.419130089633441</v>
      </c>
      <c r="Q126" s="36">
        <v>42.362841679117196</v>
      </c>
    </row>
    <row r="127" spans="1:17" x14ac:dyDescent="0.25">
      <c r="A127" s="35" t="s">
        <v>85</v>
      </c>
      <c r="B127" s="36">
        <v>0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</row>
    <row r="128" spans="1:17" x14ac:dyDescent="0.25">
      <c r="A128" s="35" t="s">
        <v>97</v>
      </c>
      <c r="B128" s="36">
        <v>0</v>
      </c>
      <c r="C128" s="36">
        <v>0</v>
      </c>
      <c r="D128" s="36">
        <v>0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</row>
    <row r="129" spans="1:17" x14ac:dyDescent="0.25">
      <c r="A129" s="35" t="s">
        <v>98</v>
      </c>
      <c r="B129" s="36">
        <v>0</v>
      </c>
      <c r="C129" s="36">
        <v>0</v>
      </c>
      <c r="D129" s="36">
        <v>1.1771954205722741</v>
      </c>
      <c r="E129" s="36">
        <v>0</v>
      </c>
      <c r="F129" s="36">
        <v>2.3732859557456965</v>
      </c>
      <c r="G129" s="36">
        <v>2.7818359762289395</v>
      </c>
      <c r="H129" s="36">
        <v>0.27324965124305084</v>
      </c>
      <c r="I129" s="36">
        <v>0.12715170254230063</v>
      </c>
      <c r="J129" s="36">
        <v>0.19235277659642361</v>
      </c>
      <c r="K129" s="36">
        <v>0.23062933844664052</v>
      </c>
      <c r="L129" s="36">
        <v>0.2404667220070093</v>
      </c>
      <c r="M129" s="36">
        <v>9.6683356565936518E-2</v>
      </c>
      <c r="N129" s="36">
        <v>0.16118283417044918</v>
      </c>
      <c r="O129" s="36">
        <v>0.32708981433509499</v>
      </c>
      <c r="P129" s="36">
        <v>0.67236986379055153</v>
      </c>
      <c r="Q129" s="36">
        <v>0</v>
      </c>
    </row>
    <row r="130" spans="1:17" x14ac:dyDescent="0.25">
      <c r="A130" s="32" t="s">
        <v>179</v>
      </c>
      <c r="B130" s="33">
        <v>5.1585222564847575</v>
      </c>
      <c r="C130" s="33">
        <v>5.9315212641818515</v>
      </c>
      <c r="D130" s="33">
        <v>6.1097897427990171</v>
      </c>
      <c r="E130" s="33">
        <v>6.5874255409720623</v>
      </c>
      <c r="F130" s="33">
        <v>5.9928028674260876</v>
      </c>
      <c r="G130" s="33">
        <v>6.2982326387188863</v>
      </c>
      <c r="H130" s="33">
        <v>6.2142730528448</v>
      </c>
      <c r="I130" s="33">
        <v>6.2037553434154127</v>
      </c>
      <c r="J130" s="33">
        <v>6.1421466572391417</v>
      </c>
      <c r="K130" s="33">
        <v>6.9529927088144152</v>
      </c>
      <c r="L130" s="33">
        <v>6.2150194596713702</v>
      </c>
      <c r="M130" s="33">
        <v>6.0515197589941554</v>
      </c>
      <c r="N130" s="33">
        <v>6.2729941939028988</v>
      </c>
      <c r="O130" s="33">
        <v>6.531809600257712</v>
      </c>
      <c r="P130" s="33">
        <v>6.3666376217137062</v>
      </c>
      <c r="Q130" s="33">
        <v>6.5061619616965602</v>
      </c>
    </row>
    <row r="131" spans="1:17" x14ac:dyDescent="0.25">
      <c r="A131" s="28" t="s">
        <v>168</v>
      </c>
      <c r="B131" s="29">
        <v>61.157093655307825</v>
      </c>
      <c r="C131" s="29">
        <v>71.144226607694293</v>
      </c>
      <c r="D131" s="29">
        <v>74.396452582995209</v>
      </c>
      <c r="E131" s="29">
        <v>79.044482005551217</v>
      </c>
      <c r="F131" s="29">
        <v>72.423996532063839</v>
      </c>
      <c r="G131" s="29">
        <v>77.095963654865457</v>
      </c>
      <c r="H131" s="29">
        <v>76.685573159361098</v>
      </c>
      <c r="I131" s="29">
        <v>75.154438727006209</v>
      </c>
      <c r="J131" s="29">
        <v>75.394306502955658</v>
      </c>
      <c r="K131" s="29">
        <v>86.124986084584606</v>
      </c>
      <c r="L131" s="29">
        <v>77.631102267032105</v>
      </c>
      <c r="M131" s="29">
        <v>74.528207884669371</v>
      </c>
      <c r="N131" s="29">
        <v>77.175280063793352</v>
      </c>
      <c r="O131" s="29">
        <v>78.511234394580583</v>
      </c>
      <c r="P131" s="29">
        <v>76.81931288174215</v>
      </c>
      <c r="Q131" s="29">
        <v>78.862864536952387</v>
      </c>
    </row>
    <row r="132" spans="1:17" x14ac:dyDescent="0.25">
      <c r="A132" s="32" t="s">
        <v>169</v>
      </c>
      <c r="B132" s="33">
        <v>43.343945926082945</v>
      </c>
      <c r="C132" s="33">
        <v>53.204661875864602</v>
      </c>
      <c r="D132" s="33">
        <v>53.98039969271305</v>
      </c>
      <c r="E132" s="33">
        <v>61.575996995384791</v>
      </c>
      <c r="F132" s="33">
        <v>50.906400644045853</v>
      </c>
      <c r="G132" s="33">
        <v>51.145549005131898</v>
      </c>
      <c r="H132" s="33">
        <v>47.072312265671584</v>
      </c>
      <c r="I132" s="33">
        <v>47.514999184334883</v>
      </c>
      <c r="J132" s="33">
        <v>42.16190910617297</v>
      </c>
      <c r="K132" s="33">
        <v>52.372228796659435</v>
      </c>
      <c r="L132" s="33">
        <v>41.323008547567042</v>
      </c>
      <c r="M132" s="33">
        <v>36.56815486867805</v>
      </c>
      <c r="N132" s="33">
        <v>39.456734420203766</v>
      </c>
      <c r="O132" s="33">
        <v>46.161577761595296</v>
      </c>
      <c r="P132" s="33">
        <v>46.199528764530882</v>
      </c>
      <c r="Q132" s="33">
        <v>46.098487071002495</v>
      </c>
    </row>
    <row r="133" spans="1:17" x14ac:dyDescent="0.25">
      <c r="A133" s="34" t="s">
        <v>83</v>
      </c>
      <c r="B133" s="76">
        <v>0.80450894365859482</v>
      </c>
      <c r="C133" s="76">
        <v>0.48837373382952715</v>
      </c>
      <c r="D133" s="76">
        <v>0.5030648849948951</v>
      </c>
      <c r="E133" s="76">
        <v>0.61672794985186319</v>
      </c>
      <c r="F133" s="76">
        <v>0.25774019600169723</v>
      </c>
      <c r="G133" s="76">
        <v>0.2188634489897362</v>
      </c>
      <c r="H133" s="76">
        <v>0.12404449926452014</v>
      </c>
      <c r="I133" s="76">
        <v>0.2131028894805703</v>
      </c>
      <c r="J133" s="76">
        <v>0.22021707848732142</v>
      </c>
      <c r="K133" s="76">
        <v>1.0849824282276654</v>
      </c>
      <c r="L133" s="76">
        <v>0.60286766279116688</v>
      </c>
      <c r="M133" s="76">
        <v>0</v>
      </c>
      <c r="N133" s="76">
        <v>3.5180387447831384E-2</v>
      </c>
      <c r="O133" s="76">
        <v>5.2771350910430165E-3</v>
      </c>
      <c r="P133" s="76">
        <v>4.1736902177587489E-4</v>
      </c>
      <c r="Q133" s="76">
        <v>0</v>
      </c>
    </row>
    <row r="134" spans="1:17" x14ac:dyDescent="0.25">
      <c r="A134" s="34" t="s">
        <v>90</v>
      </c>
      <c r="B134" s="62">
        <v>3.1427242074240729</v>
      </c>
      <c r="C134" s="62">
        <v>4.6875019550389529</v>
      </c>
      <c r="D134" s="62">
        <v>3.5853179610488621</v>
      </c>
      <c r="E134" s="62">
        <v>2.5609648881888178</v>
      </c>
      <c r="F134" s="62">
        <v>1.9384668501390256</v>
      </c>
      <c r="G134" s="62">
        <v>2.4464558888854584</v>
      </c>
      <c r="H134" s="62">
        <v>2.2583618401901187</v>
      </c>
      <c r="I134" s="62">
        <v>1.8214671241946141</v>
      </c>
      <c r="J134" s="62">
        <v>1.9019299909005098</v>
      </c>
      <c r="K134" s="62">
        <v>2.7678471768154478</v>
      </c>
      <c r="L134" s="62">
        <v>1.9177006842029307</v>
      </c>
      <c r="M134" s="62">
        <v>2.5356527940958991</v>
      </c>
      <c r="N134" s="62">
        <v>2.8261256660307921</v>
      </c>
      <c r="O134" s="62">
        <v>3.3127120428893684</v>
      </c>
      <c r="P134" s="62">
        <v>3.8607668931040022</v>
      </c>
      <c r="Q134" s="62">
        <v>3.0183780224802796</v>
      </c>
    </row>
    <row r="135" spans="1:17" x14ac:dyDescent="0.25">
      <c r="A135" s="34" t="s">
        <v>78</v>
      </c>
      <c r="B135" s="62">
        <v>0.53156262453895731</v>
      </c>
      <c r="C135" s="62">
        <v>1.3175242695154272</v>
      </c>
      <c r="D135" s="62">
        <v>1.4428099154853529</v>
      </c>
      <c r="E135" s="62">
        <v>1.5208282987253341</v>
      </c>
      <c r="F135" s="62">
        <v>1.2050197949574026</v>
      </c>
      <c r="G135" s="62">
        <v>1.2606273976666127</v>
      </c>
      <c r="H135" s="62">
        <v>1.3237585612190732</v>
      </c>
      <c r="I135" s="62">
        <v>0.8683503473738915</v>
      </c>
      <c r="J135" s="62">
        <v>0.96394148765902277</v>
      </c>
      <c r="K135" s="62">
        <v>1.8058986641401731</v>
      </c>
      <c r="L135" s="62">
        <v>1.3660320231089584</v>
      </c>
      <c r="M135" s="62">
        <v>2.3101967509942876</v>
      </c>
      <c r="N135" s="62">
        <v>1.1745340174459171</v>
      </c>
      <c r="O135" s="62">
        <v>0.66855445767840693</v>
      </c>
      <c r="P135" s="62">
        <v>0.70172499310660352</v>
      </c>
      <c r="Q135" s="62">
        <v>0.83169586734346934</v>
      </c>
    </row>
    <row r="136" spans="1:17" x14ac:dyDescent="0.25">
      <c r="A136" s="34" t="s">
        <v>84</v>
      </c>
      <c r="B136" s="62">
        <v>0.42856554233389554</v>
      </c>
      <c r="C136" s="62">
        <v>0.58993070928788949</v>
      </c>
      <c r="D136" s="62">
        <v>0.40707426400807761</v>
      </c>
      <c r="E136" s="62">
        <v>0.58046127170886774</v>
      </c>
      <c r="F136" s="62">
        <v>0.76082263571743369</v>
      </c>
      <c r="G136" s="62">
        <v>0.53871043108949057</v>
      </c>
      <c r="H136" s="62">
        <v>0.68411779124453331</v>
      </c>
      <c r="I136" s="62">
        <v>0.85542211118309908</v>
      </c>
      <c r="J136" s="62">
        <v>0.33214528191844339</v>
      </c>
      <c r="K136" s="62">
        <v>0.58085436616233488</v>
      </c>
      <c r="L136" s="62">
        <v>0.10501288041309285</v>
      </c>
      <c r="M136" s="62">
        <v>5.1968770442106259E-2</v>
      </c>
      <c r="N136" s="62">
        <v>0.27768093112492404</v>
      </c>
      <c r="O136" s="62">
        <v>0.46249560287075558</v>
      </c>
      <c r="P136" s="62">
        <v>3.1517674064190371E-2</v>
      </c>
      <c r="Q136" s="62">
        <v>4.1672333006000914E-2</v>
      </c>
    </row>
    <row r="137" spans="1:17" x14ac:dyDescent="0.25">
      <c r="A137" s="34" t="s">
        <v>79</v>
      </c>
      <c r="B137" s="62">
        <v>38.436584608127411</v>
      </c>
      <c r="C137" s="62">
        <v>46.121331208192821</v>
      </c>
      <c r="D137" s="62">
        <v>48.042132667175864</v>
      </c>
      <c r="E137" s="62">
        <v>56.297014586909903</v>
      </c>
      <c r="F137" s="62">
        <v>46.744351167230292</v>
      </c>
      <c r="G137" s="62">
        <v>46.680891838500585</v>
      </c>
      <c r="H137" s="62">
        <v>42.682029573753347</v>
      </c>
      <c r="I137" s="62">
        <v>43.756656712102703</v>
      </c>
      <c r="J137" s="62">
        <v>38.743675267207685</v>
      </c>
      <c r="K137" s="62">
        <v>46.132646161313815</v>
      </c>
      <c r="L137" s="62">
        <v>37.331395297050896</v>
      </c>
      <c r="M137" s="62">
        <v>31.670336553145749</v>
      </c>
      <c r="N137" s="62">
        <v>35.143213418154296</v>
      </c>
      <c r="O137" s="62">
        <v>41.712538523065739</v>
      </c>
      <c r="P137" s="62">
        <v>41.605101835234315</v>
      </c>
      <c r="Q137" s="62">
        <v>42.206740848172771</v>
      </c>
    </row>
    <row r="138" spans="1:17" x14ac:dyDescent="0.25">
      <c r="A138" s="32" t="s">
        <v>170</v>
      </c>
      <c r="B138" s="33">
        <v>17.81314772922488</v>
      </c>
      <c r="C138" s="33">
        <v>17.939564731829677</v>
      </c>
      <c r="D138" s="33">
        <v>20.416052890282174</v>
      </c>
      <c r="E138" s="33">
        <v>17.468485010166411</v>
      </c>
      <c r="F138" s="33">
        <v>21.517595888018</v>
      </c>
      <c r="G138" s="33">
        <v>25.950414649733581</v>
      </c>
      <c r="H138" s="33">
        <v>29.6132608936895</v>
      </c>
      <c r="I138" s="33">
        <v>27.639439542671294</v>
      </c>
      <c r="J138" s="33">
        <v>33.232397396782687</v>
      </c>
      <c r="K138" s="33">
        <v>33.752757287925178</v>
      </c>
      <c r="L138" s="33">
        <v>36.308093719465042</v>
      </c>
      <c r="M138" s="33">
        <v>37.960053015991306</v>
      </c>
      <c r="N138" s="33">
        <v>37.7185456435896</v>
      </c>
      <c r="O138" s="33">
        <v>32.349656632985273</v>
      </c>
      <c r="P138" s="33">
        <v>30.61978411721125</v>
      </c>
      <c r="Q138" s="33">
        <v>32.764377465949892</v>
      </c>
    </row>
    <row r="139" spans="1:17" x14ac:dyDescent="0.25">
      <c r="A139" s="28" t="s">
        <v>171</v>
      </c>
      <c r="B139" s="29">
        <v>55.21184631503003</v>
      </c>
      <c r="C139" s="29">
        <v>62.245185832371469</v>
      </c>
      <c r="D139" s="29">
        <v>64.487939002131156</v>
      </c>
      <c r="E139" s="29">
        <v>68.251336471840418</v>
      </c>
      <c r="F139" s="29">
        <v>63.566951535288275</v>
      </c>
      <c r="G139" s="29">
        <v>67.718511876446712</v>
      </c>
      <c r="H139" s="29">
        <v>67.798419786733788</v>
      </c>
      <c r="I139" s="29">
        <v>67.000771868384845</v>
      </c>
      <c r="J139" s="29">
        <v>68.252800625485577</v>
      </c>
      <c r="K139" s="29">
        <v>76.043344310440332</v>
      </c>
      <c r="L139" s="29">
        <v>69.311329956816095</v>
      </c>
      <c r="M139" s="29">
        <v>68.331770093427508</v>
      </c>
      <c r="N139" s="29">
        <v>70.763310529650326</v>
      </c>
      <c r="O139" s="29">
        <v>71.151484528872572</v>
      </c>
      <c r="P139" s="29">
        <v>70.218526452217944</v>
      </c>
      <c r="Q139" s="29">
        <v>71.778011036949394</v>
      </c>
    </row>
    <row r="140" spans="1:17" x14ac:dyDescent="0.25">
      <c r="A140" s="32" t="s">
        <v>172</v>
      </c>
      <c r="B140" s="33">
        <v>24.564302925609216</v>
      </c>
      <c r="C140" s="33">
        <v>28.310219931792094</v>
      </c>
      <c r="D140" s="33">
        <v>28.126492668388359</v>
      </c>
      <c r="E140" s="33">
        <v>32.791428238550552</v>
      </c>
      <c r="F140" s="33">
        <v>27.802881320357514</v>
      </c>
      <c r="G140" s="33">
        <v>27.443843931381519</v>
      </c>
      <c r="H140" s="33">
        <v>25.427633522259022</v>
      </c>
      <c r="I140" s="33">
        <v>27.723042120674197</v>
      </c>
      <c r="J140" s="33">
        <v>24.49893251624221</v>
      </c>
      <c r="K140" s="33">
        <v>29.508198226292944</v>
      </c>
      <c r="L140" s="33">
        <v>23.536452815000576</v>
      </c>
      <c r="M140" s="33">
        <v>21.78761302999974</v>
      </c>
      <c r="N140" s="33">
        <v>23.494357549626486</v>
      </c>
      <c r="O140" s="33">
        <v>28.25124814758162</v>
      </c>
      <c r="P140" s="33">
        <v>27.594627308309597</v>
      </c>
      <c r="Q140" s="33">
        <v>27.723465035853248</v>
      </c>
    </row>
    <row r="141" spans="1:17" x14ac:dyDescent="0.25">
      <c r="A141" s="32" t="s">
        <v>173</v>
      </c>
      <c r="B141" s="33">
        <v>16.849894087582058</v>
      </c>
      <c r="C141" s="33">
        <v>20.248866450921884</v>
      </c>
      <c r="D141" s="33">
        <v>21.09750140336908</v>
      </c>
      <c r="E141" s="33">
        <v>22.47346657799697</v>
      </c>
      <c r="F141" s="33">
        <v>20.218769878069427</v>
      </c>
      <c r="G141" s="33">
        <v>21.529534380468306</v>
      </c>
      <c r="H141" s="33">
        <v>21.070627565326621</v>
      </c>
      <c r="I141" s="33">
        <v>19.834524430157124</v>
      </c>
      <c r="J141" s="33">
        <v>19.976549668493835</v>
      </c>
      <c r="K141" s="33">
        <v>22.9787149107045</v>
      </c>
      <c r="L141" s="33">
        <v>20.726725828123222</v>
      </c>
      <c r="M141" s="33">
        <v>19.715440139645501</v>
      </c>
      <c r="N141" s="33">
        <v>19.763370550996214</v>
      </c>
      <c r="O141" s="33">
        <v>20.416621250467788</v>
      </c>
      <c r="P141" s="33">
        <v>20.354169370156598</v>
      </c>
      <c r="Q141" s="33">
        <v>21.497923264970691</v>
      </c>
    </row>
    <row r="142" spans="1:17" x14ac:dyDescent="0.25">
      <c r="A142" s="35" t="s">
        <v>83</v>
      </c>
      <c r="B142" s="36">
        <v>0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</row>
    <row r="143" spans="1:17" x14ac:dyDescent="0.25">
      <c r="A143" s="35" t="s">
        <v>95</v>
      </c>
      <c r="B143" s="36">
        <v>0</v>
      </c>
      <c r="C143" s="3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</row>
    <row r="144" spans="1:17" x14ac:dyDescent="0.25">
      <c r="A144" s="35" t="s">
        <v>90</v>
      </c>
      <c r="B144" s="36">
        <v>9.9424306490366654E-2</v>
      </c>
      <c r="C144" s="36">
        <v>0.12327498347662727</v>
      </c>
      <c r="D144" s="36">
        <v>0.10018377567475015</v>
      </c>
      <c r="E144" s="36">
        <v>4.9284531551335936E-3</v>
      </c>
      <c r="F144" s="36">
        <v>0</v>
      </c>
      <c r="G144" s="36">
        <v>0</v>
      </c>
      <c r="H144" s="36">
        <v>4.1973528676756883E-2</v>
      </c>
      <c r="I144" s="36">
        <v>5.2135523196234251E-16</v>
      </c>
      <c r="J144" s="36">
        <v>0</v>
      </c>
      <c r="K144" s="36">
        <v>6.0389146801870582E-2</v>
      </c>
      <c r="L144" s="36">
        <v>0.14461001286521757</v>
      </c>
      <c r="M144" s="36">
        <v>0.2121293750929262</v>
      </c>
      <c r="N144" s="36">
        <v>0.26081787661962741</v>
      </c>
      <c r="O144" s="36">
        <v>4.3369973354896599E-3</v>
      </c>
      <c r="P144" s="36">
        <v>1.6384934815071572E-17</v>
      </c>
      <c r="Q144" s="36">
        <v>2.9812781549105646E-2</v>
      </c>
    </row>
    <row r="145" spans="1:17" x14ac:dyDescent="0.25">
      <c r="A145" s="35" t="s">
        <v>78</v>
      </c>
      <c r="B145" s="36">
        <v>0.3243766354196328</v>
      </c>
      <c r="C145" s="36">
        <v>0.44011006060958624</v>
      </c>
      <c r="D145" s="36">
        <v>0.44289869407774191</v>
      </c>
      <c r="E145" s="36">
        <v>0.52775038438028443</v>
      </c>
      <c r="F145" s="36">
        <v>0.49848163687520342</v>
      </c>
      <c r="G145" s="36">
        <v>0.49762042580239929</v>
      </c>
      <c r="H145" s="36">
        <v>0.40497776851859302</v>
      </c>
      <c r="I145" s="36">
        <v>0.46678174935124683</v>
      </c>
      <c r="J145" s="36">
        <v>0.92532903655598631</v>
      </c>
      <c r="K145" s="36">
        <v>1.2263135078837686</v>
      </c>
      <c r="L145" s="36">
        <v>1.1270952946374182</v>
      </c>
      <c r="M145" s="36">
        <v>1.3640161780823543</v>
      </c>
      <c r="N145" s="36">
        <v>0.65924158154427681</v>
      </c>
      <c r="O145" s="36">
        <v>0.51095219724870566</v>
      </c>
      <c r="P145" s="36">
        <v>0.59246838824532455</v>
      </c>
      <c r="Q145" s="36">
        <v>0.8262948938948268</v>
      </c>
    </row>
    <row r="146" spans="1:17" x14ac:dyDescent="0.25">
      <c r="A146" s="35" t="s">
        <v>84</v>
      </c>
      <c r="B146" s="36">
        <v>1.4366479284810345</v>
      </c>
      <c r="C146" s="36">
        <v>3.432814564393956</v>
      </c>
      <c r="D146" s="36">
        <v>3.9452016949956392</v>
      </c>
      <c r="E146" s="36">
        <v>3.8103685039102881</v>
      </c>
      <c r="F146" s="36">
        <v>3.0069202098345369</v>
      </c>
      <c r="G146" s="36">
        <v>3.5064059883384733</v>
      </c>
      <c r="H146" s="36">
        <v>3.2233635861748327</v>
      </c>
      <c r="I146" s="36">
        <v>3.5642911638589396</v>
      </c>
      <c r="J146" s="36">
        <v>1.933746012491151</v>
      </c>
      <c r="K146" s="36">
        <v>3.5142502618535407</v>
      </c>
      <c r="L146" s="36">
        <v>0.19006860405857035</v>
      </c>
      <c r="M146" s="36">
        <v>0.10881873104041184</v>
      </c>
      <c r="N146" s="36">
        <v>2.7619854295688242</v>
      </c>
      <c r="O146" s="36">
        <v>2.4281003683597011</v>
      </c>
      <c r="P146" s="36">
        <v>1.7173908924004486</v>
      </c>
      <c r="Q146" s="36">
        <v>0.33522642464825925</v>
      </c>
    </row>
    <row r="147" spans="1:17" x14ac:dyDescent="0.25">
      <c r="A147" s="35" t="s">
        <v>96</v>
      </c>
      <c r="B147" s="36">
        <v>0</v>
      </c>
      <c r="C147" s="36">
        <v>0</v>
      </c>
      <c r="D147" s="36">
        <v>0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</row>
    <row r="148" spans="1:17" x14ac:dyDescent="0.25">
      <c r="A148" s="35" t="s">
        <v>79</v>
      </c>
      <c r="B148" s="36">
        <v>14.989445217191024</v>
      </c>
      <c r="C148" s="36">
        <v>16.252666842441716</v>
      </c>
      <c r="D148" s="36">
        <v>16.099094161883404</v>
      </c>
      <c r="E148" s="36">
        <v>18.130419236551266</v>
      </c>
      <c r="F148" s="36">
        <v>15.709877675227812</v>
      </c>
      <c r="G148" s="36">
        <v>16.280597038834394</v>
      </c>
      <c r="H148" s="36">
        <v>17.284101159904075</v>
      </c>
      <c r="I148" s="36">
        <v>15.749179992710609</v>
      </c>
      <c r="J148" s="36">
        <v>17.037139715431927</v>
      </c>
      <c r="K148" s="36">
        <v>18.076069718680301</v>
      </c>
      <c r="L148" s="36">
        <v>19.160926341617287</v>
      </c>
      <c r="M148" s="36">
        <v>17.989032098504222</v>
      </c>
      <c r="N148" s="36">
        <v>16.012736740548064</v>
      </c>
      <c r="O148" s="36">
        <v>17.344303466728356</v>
      </c>
      <c r="P148" s="36">
        <v>17.763223514297678</v>
      </c>
      <c r="Q148" s="36">
        <v>20.306589164878503</v>
      </c>
    </row>
    <row r="149" spans="1:17" x14ac:dyDescent="0.25">
      <c r="A149" s="35" t="s">
        <v>85</v>
      </c>
      <c r="B149" s="36">
        <v>0</v>
      </c>
      <c r="C149" s="36">
        <v>0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</row>
    <row r="150" spans="1:17" x14ac:dyDescent="0.25">
      <c r="A150" s="35" t="s">
        <v>97</v>
      </c>
      <c r="B150" s="36">
        <v>0</v>
      </c>
      <c r="C150" s="36">
        <v>0</v>
      </c>
      <c r="D150" s="36">
        <v>0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</row>
    <row r="151" spans="1:17" x14ac:dyDescent="0.25">
      <c r="A151" s="35" t="s">
        <v>98</v>
      </c>
      <c r="B151" s="36">
        <v>0</v>
      </c>
      <c r="C151" s="36">
        <v>0</v>
      </c>
      <c r="D151" s="36">
        <v>0.5101230767375502</v>
      </c>
      <c r="E151" s="36">
        <v>0</v>
      </c>
      <c r="F151" s="36">
        <v>1.0034903561318727</v>
      </c>
      <c r="G151" s="36">
        <v>1.2449109274930397</v>
      </c>
      <c r="H151" s="36">
        <v>0.11621152205236129</v>
      </c>
      <c r="I151" s="36">
        <v>5.4271524236329582E-2</v>
      </c>
      <c r="J151" s="36">
        <v>8.0334904014774472E-2</v>
      </c>
      <c r="K151" s="36">
        <v>0.10169227548501275</v>
      </c>
      <c r="L151" s="36">
        <v>0.10402557494473302</v>
      </c>
      <c r="M151" s="36">
        <v>4.1443756925585135E-2</v>
      </c>
      <c r="N151" s="36">
        <v>6.858892271542108E-2</v>
      </c>
      <c r="O151" s="36">
        <v>0.12892822079553637</v>
      </c>
      <c r="P151" s="36">
        <v>0.28108657521314445</v>
      </c>
      <c r="Q151" s="36">
        <v>0</v>
      </c>
    </row>
    <row r="152" spans="1:17" x14ac:dyDescent="0.25">
      <c r="A152" s="32" t="s">
        <v>174</v>
      </c>
      <c r="B152" s="33">
        <v>13.797649301838762</v>
      </c>
      <c r="C152" s="33">
        <v>13.686099449657481</v>
      </c>
      <c r="D152" s="33">
        <v>15.263944930373729</v>
      </c>
      <c r="E152" s="33">
        <v>12.986441655292888</v>
      </c>
      <c r="F152" s="33">
        <v>15.545300336861349</v>
      </c>
      <c r="G152" s="33">
        <v>18.745133564596884</v>
      </c>
      <c r="H152" s="33">
        <v>21.300158699148149</v>
      </c>
      <c r="I152" s="33">
        <v>19.443205317553542</v>
      </c>
      <c r="J152" s="33">
        <v>23.777318440749504</v>
      </c>
      <c r="K152" s="33">
        <v>23.556431173442888</v>
      </c>
      <c r="L152" s="33">
        <v>25.048151313692284</v>
      </c>
      <c r="M152" s="33">
        <v>26.828716923782245</v>
      </c>
      <c r="N152" s="33">
        <v>27.505582429027612</v>
      </c>
      <c r="O152" s="33">
        <v>22.483615130823182</v>
      </c>
      <c r="P152" s="33">
        <v>22.269729773751759</v>
      </c>
      <c r="Q152" s="33">
        <v>22.556622736125455</v>
      </c>
    </row>
    <row r="153" spans="1:17" x14ac:dyDescent="0.25">
      <c r="A153" s="78" t="s">
        <v>175</v>
      </c>
      <c r="B153" s="79">
        <v>111.14341233814589</v>
      </c>
      <c r="C153" s="79">
        <v>125.37189832843723</v>
      </c>
      <c r="D153" s="79">
        <v>128.60227819588064</v>
      </c>
      <c r="E153" s="79">
        <v>139.27026182428173</v>
      </c>
      <c r="F153" s="79">
        <v>127.39468456514885</v>
      </c>
      <c r="G153" s="79">
        <v>133.18674602902519</v>
      </c>
      <c r="H153" s="79">
        <v>131.80111016754009</v>
      </c>
      <c r="I153" s="79">
        <v>133.43779591493035</v>
      </c>
      <c r="J153" s="79">
        <v>131.97353797783339</v>
      </c>
      <c r="K153" s="79">
        <v>148.2416446547216</v>
      </c>
      <c r="L153" s="79">
        <v>131.82397036397833</v>
      </c>
      <c r="M153" s="79">
        <v>129.83226438690312</v>
      </c>
      <c r="N153" s="79">
        <v>136.24686542567068</v>
      </c>
      <c r="O153" s="79">
        <v>141.00914454698216</v>
      </c>
      <c r="P153" s="79">
        <v>138.72039711711153</v>
      </c>
      <c r="Q153" s="79">
        <v>140.94433199019181</v>
      </c>
    </row>
    <row r="154" spans="1:17" x14ac:dyDescent="0.25">
      <c r="B154" s="13"/>
    </row>
    <row r="155" spans="1:17" ht="12.75" x14ac:dyDescent="0.25">
      <c r="A155" s="14" t="s">
        <v>103</v>
      </c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</row>
    <row r="156" spans="1:17" x14ac:dyDescent="0.25">
      <c r="B156" s="13"/>
    </row>
    <row r="157" spans="1:17" x14ac:dyDescent="0.25">
      <c r="A157" s="40" t="s">
        <v>162</v>
      </c>
      <c r="B157" s="41">
        <f t="shared" ref="B157:Q157" si="0">SUM(B$158:B$164,B$166:B$167,B$169:B$172)</f>
        <v>1.0000000000000004</v>
      </c>
      <c r="C157" s="41">
        <f t="shared" si="0"/>
        <v>0.99999999999999978</v>
      </c>
      <c r="D157" s="41">
        <f t="shared" si="0"/>
        <v>1</v>
      </c>
      <c r="E157" s="41">
        <f t="shared" si="0"/>
        <v>1</v>
      </c>
      <c r="F157" s="41">
        <f t="shared" si="0"/>
        <v>1</v>
      </c>
      <c r="G157" s="41">
        <f t="shared" si="0"/>
        <v>0.99999999999999989</v>
      </c>
      <c r="H157" s="41">
        <f t="shared" si="0"/>
        <v>0.99999999999999989</v>
      </c>
      <c r="I157" s="41">
        <f t="shared" si="0"/>
        <v>0.99999999999999989</v>
      </c>
      <c r="J157" s="41">
        <f t="shared" si="0"/>
        <v>1</v>
      </c>
      <c r="K157" s="41">
        <f t="shared" si="0"/>
        <v>1.0000000000000002</v>
      </c>
      <c r="L157" s="41">
        <f t="shared" si="0"/>
        <v>1</v>
      </c>
      <c r="M157" s="41">
        <f t="shared" si="0"/>
        <v>1</v>
      </c>
      <c r="N157" s="41">
        <f t="shared" si="0"/>
        <v>1.0000000000000002</v>
      </c>
      <c r="O157" s="41">
        <f t="shared" si="0"/>
        <v>1</v>
      </c>
      <c r="P157" s="41">
        <f t="shared" si="0"/>
        <v>0.99999999999999967</v>
      </c>
      <c r="Q157" s="41">
        <f t="shared" si="0"/>
        <v>0.99999999999999967</v>
      </c>
    </row>
    <row r="158" spans="1:17" x14ac:dyDescent="0.25">
      <c r="A158" s="20" t="s">
        <v>73</v>
      </c>
      <c r="B158" s="81">
        <f t="shared" ref="B158:Q158" si="1">IF(B$6=0,0,B$6/B$5)</f>
        <v>1.4906383250148372E-3</v>
      </c>
      <c r="C158" s="81">
        <f t="shared" si="1"/>
        <v>1.5263916085857881E-3</v>
      </c>
      <c r="D158" s="81">
        <f t="shared" si="1"/>
        <v>1.5748650082080214E-3</v>
      </c>
      <c r="E158" s="81">
        <f t="shared" si="1"/>
        <v>1.6431269245601684E-3</v>
      </c>
      <c r="F158" s="81">
        <f t="shared" si="1"/>
        <v>1.5591553841633843E-3</v>
      </c>
      <c r="G158" s="81">
        <f t="shared" si="1"/>
        <v>1.5644960158280033E-3</v>
      </c>
      <c r="H158" s="81">
        <f t="shared" si="1"/>
        <v>1.5539335776646331E-3</v>
      </c>
      <c r="I158" s="81">
        <f t="shared" si="1"/>
        <v>1.620104879393947E-3</v>
      </c>
      <c r="J158" s="81">
        <f t="shared" si="1"/>
        <v>1.7259573948984162E-3</v>
      </c>
      <c r="K158" s="81">
        <f t="shared" si="1"/>
        <v>1.6434812496472367E-3</v>
      </c>
      <c r="L158" s="81">
        <f t="shared" si="1"/>
        <v>1.7021693747872944E-3</v>
      </c>
      <c r="M158" s="81">
        <f t="shared" si="1"/>
        <v>1.7892223032370447E-3</v>
      </c>
      <c r="N158" s="81">
        <f t="shared" si="1"/>
        <v>1.8078064439413892E-3</v>
      </c>
      <c r="O158" s="81">
        <f t="shared" si="1"/>
        <v>1.8668618031106937E-3</v>
      </c>
      <c r="P158" s="81">
        <f t="shared" si="1"/>
        <v>1.765236757455532E-3</v>
      </c>
      <c r="Q158" s="81">
        <f t="shared" si="1"/>
        <v>1.8448170602162674E-3</v>
      </c>
    </row>
    <row r="159" spans="1:17" x14ac:dyDescent="0.25">
      <c r="A159" s="22" t="s">
        <v>74</v>
      </c>
      <c r="B159" s="82">
        <f t="shared" ref="B159:Q159" si="2">IF(B$7=0,0,B$7/B$5)</f>
        <v>1.8512531427618431E-3</v>
      </c>
      <c r="C159" s="82">
        <f t="shared" si="2"/>
        <v>1.8590743312166236E-3</v>
      </c>
      <c r="D159" s="82">
        <f t="shared" si="2"/>
        <v>1.9594463637261504E-3</v>
      </c>
      <c r="E159" s="82">
        <f t="shared" si="2"/>
        <v>2.0262565684758286E-3</v>
      </c>
      <c r="F159" s="82">
        <f t="shared" si="2"/>
        <v>1.9477076152257355E-3</v>
      </c>
      <c r="G159" s="82">
        <f t="shared" si="2"/>
        <v>1.9666622778697993E-3</v>
      </c>
      <c r="H159" s="82">
        <f t="shared" si="2"/>
        <v>1.9778530232901375E-3</v>
      </c>
      <c r="I159" s="82">
        <f t="shared" si="2"/>
        <v>2.0919153410014733E-3</v>
      </c>
      <c r="J159" s="82">
        <f t="shared" si="2"/>
        <v>2.2403606035262817E-3</v>
      </c>
      <c r="K159" s="82">
        <f t="shared" si="2"/>
        <v>2.1083834543112116E-3</v>
      </c>
      <c r="L159" s="82">
        <f t="shared" si="2"/>
        <v>2.2081136716309655E-3</v>
      </c>
      <c r="M159" s="82">
        <f t="shared" si="2"/>
        <v>2.2782853291999586E-3</v>
      </c>
      <c r="N159" s="82">
        <f t="shared" si="2"/>
        <v>2.3416830060838121E-3</v>
      </c>
      <c r="O159" s="82">
        <f t="shared" si="2"/>
        <v>2.4386634879750646E-3</v>
      </c>
      <c r="P159" s="82">
        <f t="shared" si="2"/>
        <v>2.3004320395418536E-3</v>
      </c>
      <c r="Q159" s="82">
        <f t="shared" si="2"/>
        <v>2.450700476342051E-3</v>
      </c>
    </row>
    <row r="160" spans="1:17" x14ac:dyDescent="0.25">
      <c r="A160" s="22" t="s">
        <v>75</v>
      </c>
      <c r="B160" s="82">
        <f t="shared" ref="B160:Q160" si="3">IF(B$8=0,0,B$8/B$5)</f>
        <v>2.241299220951733E-3</v>
      </c>
      <c r="C160" s="82">
        <f t="shared" si="3"/>
        <v>2.3039200508563704E-3</v>
      </c>
      <c r="D160" s="82">
        <f t="shared" si="3"/>
        <v>2.3736767220231716E-3</v>
      </c>
      <c r="E160" s="82">
        <f t="shared" si="3"/>
        <v>2.4761155149159858E-3</v>
      </c>
      <c r="F160" s="82">
        <f t="shared" si="3"/>
        <v>2.3490022844597485E-3</v>
      </c>
      <c r="G160" s="82">
        <f t="shared" si="3"/>
        <v>2.3563093099675473E-3</v>
      </c>
      <c r="H160" s="82">
        <f t="shared" si="3"/>
        <v>2.319525171366158E-3</v>
      </c>
      <c r="I160" s="82">
        <f t="shared" si="3"/>
        <v>2.4135708896173731E-3</v>
      </c>
      <c r="J160" s="82">
        <f t="shared" si="3"/>
        <v>2.5668997438182376E-3</v>
      </c>
      <c r="K160" s="82">
        <f t="shared" si="3"/>
        <v>2.4555963891079199E-3</v>
      </c>
      <c r="L160" s="82">
        <f t="shared" si="3"/>
        <v>2.567195356552459E-3</v>
      </c>
      <c r="M160" s="82">
        <f t="shared" si="3"/>
        <v>2.6819724175101665E-3</v>
      </c>
      <c r="N160" s="82">
        <f t="shared" si="3"/>
        <v>2.7179175082206212E-3</v>
      </c>
      <c r="O160" s="82">
        <f t="shared" si="3"/>
        <v>2.8006622142728922E-3</v>
      </c>
      <c r="P160" s="82">
        <f t="shared" si="3"/>
        <v>2.6525475768404035E-3</v>
      </c>
      <c r="Q160" s="82">
        <f t="shared" si="3"/>
        <v>2.7839861388371146E-3</v>
      </c>
    </row>
    <row r="161" spans="1:17" x14ac:dyDescent="0.25">
      <c r="A161" s="22" t="s">
        <v>76</v>
      </c>
      <c r="B161" s="82">
        <f t="shared" ref="B161:Q161" si="4">IF(B$9=0,0,B$9/B$5)</f>
        <v>9.7369190895897715E-3</v>
      </c>
      <c r="C161" s="82">
        <f t="shared" si="4"/>
        <v>9.8091984413689274E-3</v>
      </c>
      <c r="D161" s="82">
        <f t="shared" si="4"/>
        <v>1.0301123062728665E-2</v>
      </c>
      <c r="E161" s="82">
        <f t="shared" si="4"/>
        <v>1.0601014753320143E-2</v>
      </c>
      <c r="F161" s="82">
        <f t="shared" si="4"/>
        <v>1.0229140800868805E-2</v>
      </c>
      <c r="G161" s="82">
        <f t="shared" si="4"/>
        <v>1.0336862859202307E-2</v>
      </c>
      <c r="H161" s="82">
        <f t="shared" si="4"/>
        <v>1.0418891948877481E-2</v>
      </c>
      <c r="I161" s="82">
        <f t="shared" si="4"/>
        <v>1.1072620390725738E-2</v>
      </c>
      <c r="J161" s="82">
        <f t="shared" si="4"/>
        <v>1.1905640201760588E-2</v>
      </c>
      <c r="K161" s="82">
        <f t="shared" si="4"/>
        <v>1.1124117377493508E-2</v>
      </c>
      <c r="L161" s="82">
        <f t="shared" si="4"/>
        <v>1.1671784030765835E-2</v>
      </c>
      <c r="M161" s="82">
        <f t="shared" si="4"/>
        <v>1.202594991401954E-2</v>
      </c>
      <c r="N161" s="82">
        <f t="shared" si="4"/>
        <v>1.235034325279776E-2</v>
      </c>
      <c r="O161" s="82">
        <f t="shared" si="4"/>
        <v>1.292393171013023E-2</v>
      </c>
      <c r="P161" s="82">
        <f t="shared" si="4"/>
        <v>1.2181853883308022E-2</v>
      </c>
      <c r="Q161" s="82">
        <f t="shared" si="4"/>
        <v>1.3053448558597622E-2</v>
      </c>
    </row>
    <row r="162" spans="1:17" x14ac:dyDescent="0.25">
      <c r="A162" s="24" t="s">
        <v>77</v>
      </c>
      <c r="B162" s="83">
        <f t="shared" ref="B162:Q162" si="5">IF(B$10=0,0,B$10/B$5)</f>
        <v>6.7341444326836928E-3</v>
      </c>
      <c r="C162" s="83">
        <f t="shared" si="5"/>
        <v>6.9082549802787253E-3</v>
      </c>
      <c r="D162" s="83">
        <f t="shared" si="5"/>
        <v>7.1410826297987713E-3</v>
      </c>
      <c r="E162" s="83">
        <f t="shared" si="5"/>
        <v>7.4167622644781567E-3</v>
      </c>
      <c r="F162" s="83">
        <f t="shared" si="5"/>
        <v>7.0106336721387523E-3</v>
      </c>
      <c r="G162" s="83">
        <f t="shared" si="5"/>
        <v>7.0301359499315551E-3</v>
      </c>
      <c r="H162" s="83">
        <f t="shared" si="5"/>
        <v>6.9915766315678711E-3</v>
      </c>
      <c r="I162" s="83">
        <f t="shared" si="5"/>
        <v>7.2913198666406231E-3</v>
      </c>
      <c r="J162" s="83">
        <f t="shared" si="5"/>
        <v>7.7321729209933786E-3</v>
      </c>
      <c r="K162" s="83">
        <f t="shared" si="5"/>
        <v>7.4878345827685266E-3</v>
      </c>
      <c r="L162" s="83">
        <f t="shared" si="5"/>
        <v>7.7510512821945491E-3</v>
      </c>
      <c r="M162" s="83">
        <f t="shared" si="5"/>
        <v>8.1209012211088723E-3</v>
      </c>
      <c r="N162" s="83">
        <f t="shared" si="5"/>
        <v>8.2021102261466885E-3</v>
      </c>
      <c r="O162" s="83">
        <f t="shared" si="5"/>
        <v>8.4579420330418795E-3</v>
      </c>
      <c r="P162" s="83">
        <f t="shared" si="5"/>
        <v>7.9936512877044636E-3</v>
      </c>
      <c r="Q162" s="83">
        <f t="shared" si="5"/>
        <v>8.3759853212982908E-3</v>
      </c>
    </row>
    <row r="163" spans="1:17" x14ac:dyDescent="0.25">
      <c r="A163" s="98" t="s">
        <v>163</v>
      </c>
      <c r="B163" s="102">
        <f t="shared" ref="B163:Q163" si="6">IF(B$15=0,0,B$15/B$5)</f>
        <v>0.81536715245366398</v>
      </c>
      <c r="C163" s="102">
        <f t="shared" si="6"/>
        <v>0.81127231993277493</v>
      </c>
      <c r="D163" s="102">
        <f t="shared" si="6"/>
        <v>0.80480099402172589</v>
      </c>
      <c r="E163" s="102">
        <f t="shared" si="6"/>
        <v>0.79690223473292854</v>
      </c>
      <c r="F163" s="102">
        <f t="shared" si="6"/>
        <v>0.8064934524072308</v>
      </c>
      <c r="G163" s="102">
        <f t="shared" si="6"/>
        <v>0.80553162688184554</v>
      </c>
      <c r="H163" s="102">
        <f t="shared" si="6"/>
        <v>0.80633481216710146</v>
      </c>
      <c r="I163" s="102">
        <f t="shared" si="6"/>
        <v>0.7983472274072021</v>
      </c>
      <c r="J163" s="102">
        <f t="shared" si="6"/>
        <v>0.78606767633441366</v>
      </c>
      <c r="K163" s="102">
        <f t="shared" si="6"/>
        <v>0.797716891414468</v>
      </c>
      <c r="L163" s="102">
        <f t="shared" si="6"/>
        <v>0.79083532517270239</v>
      </c>
      <c r="M163" s="102">
        <f t="shared" si="6"/>
        <v>0.77840477376974448</v>
      </c>
      <c r="N163" s="102">
        <f t="shared" si="6"/>
        <v>0.77635154542273499</v>
      </c>
      <c r="O163" s="102">
        <f t="shared" si="6"/>
        <v>0.76769004198886071</v>
      </c>
      <c r="P163" s="102">
        <f t="shared" si="6"/>
        <v>0.78126187879461428</v>
      </c>
      <c r="Q163" s="102">
        <f t="shared" si="6"/>
        <v>0.77150338505027771</v>
      </c>
    </row>
    <row r="164" spans="1:17" x14ac:dyDescent="0.25">
      <c r="A164" s="45" t="s">
        <v>167</v>
      </c>
      <c r="B164" s="85">
        <f t="shared" ref="B164:Q164" si="7">IF(B$24=0,0,B$24/B$5)</f>
        <v>0.11962791441869448</v>
      </c>
      <c r="C164" s="85">
        <f t="shared" si="7"/>
        <v>0.1220263425884649</v>
      </c>
      <c r="D164" s="85">
        <f t="shared" si="7"/>
        <v>0.12686629171300726</v>
      </c>
      <c r="E164" s="85">
        <f t="shared" si="7"/>
        <v>0.13222664827130792</v>
      </c>
      <c r="F164" s="85">
        <f t="shared" si="7"/>
        <v>0.12553923783183152</v>
      </c>
      <c r="G164" s="85">
        <f t="shared" si="7"/>
        <v>0.12546537092796983</v>
      </c>
      <c r="H164" s="85">
        <f t="shared" si="7"/>
        <v>0.12484719919269967</v>
      </c>
      <c r="I164" s="85">
        <f t="shared" si="7"/>
        <v>0.13051924885381569</v>
      </c>
      <c r="J164" s="85">
        <f t="shared" si="7"/>
        <v>0.13734140829659941</v>
      </c>
      <c r="K164" s="85">
        <f t="shared" si="7"/>
        <v>0.13069435503398694</v>
      </c>
      <c r="L164" s="85">
        <f t="shared" si="7"/>
        <v>0.13313635579882843</v>
      </c>
      <c r="M164" s="85">
        <f t="shared" si="7"/>
        <v>0.1421127644936572</v>
      </c>
      <c r="N164" s="85">
        <f t="shared" si="7"/>
        <v>0.14402161404903813</v>
      </c>
      <c r="O164" s="85">
        <f t="shared" si="7"/>
        <v>0.1505834702485071</v>
      </c>
      <c r="P164" s="85">
        <f t="shared" si="7"/>
        <v>0.14090438223200294</v>
      </c>
      <c r="Q164" s="85">
        <f t="shared" si="7"/>
        <v>0.1467761051681028</v>
      </c>
    </row>
    <row r="165" spans="1:17" x14ac:dyDescent="0.25">
      <c r="A165" s="45" t="s">
        <v>168</v>
      </c>
      <c r="B165" s="85">
        <f t="shared" ref="B165:Q165" si="8">IF(B$35=0,0,B$35/B$5)</f>
        <v>2.33434713651028E-2</v>
      </c>
      <c r="C165" s="85">
        <f t="shared" si="8"/>
        <v>2.4241328069258473E-2</v>
      </c>
      <c r="D165" s="85">
        <f t="shared" si="8"/>
        <v>2.430532851040201E-2</v>
      </c>
      <c r="E165" s="85">
        <f t="shared" si="8"/>
        <v>2.5392269880323056E-2</v>
      </c>
      <c r="F165" s="85">
        <f t="shared" si="8"/>
        <v>2.4501567510802676E-2</v>
      </c>
      <c r="G165" s="85">
        <f t="shared" si="8"/>
        <v>2.5087824977528813E-2</v>
      </c>
      <c r="H165" s="85">
        <f t="shared" si="8"/>
        <v>2.4719169034478097E-2</v>
      </c>
      <c r="I165" s="85">
        <f t="shared" si="8"/>
        <v>2.5148725649628452E-2</v>
      </c>
      <c r="J165" s="85">
        <f t="shared" si="8"/>
        <v>2.7319461366040729E-2</v>
      </c>
      <c r="K165" s="85">
        <f t="shared" si="8"/>
        <v>2.5236851935739414E-2</v>
      </c>
      <c r="L165" s="85">
        <f t="shared" si="8"/>
        <v>2.7615057003536697E-2</v>
      </c>
      <c r="M165" s="85">
        <f t="shared" si="8"/>
        <v>2.8896505164666283E-2</v>
      </c>
      <c r="N165" s="85">
        <f t="shared" si="8"/>
        <v>2.8307621836240311E-2</v>
      </c>
      <c r="O165" s="85">
        <f t="shared" si="8"/>
        <v>2.8461772427183535E-2</v>
      </c>
      <c r="P165" s="85">
        <f t="shared" si="8"/>
        <v>2.7631052630049429E-2</v>
      </c>
      <c r="Q165" s="85">
        <f t="shared" si="8"/>
        <v>2.8683041571352159E-2</v>
      </c>
    </row>
    <row r="166" spans="1:17" x14ac:dyDescent="0.25">
      <c r="A166" s="47" t="s">
        <v>169</v>
      </c>
      <c r="B166" s="86">
        <f t="shared" ref="B166:Q166" si="9">IF(B$36=0,0,B$36/B$5)</f>
        <v>1.599556979710437E-2</v>
      </c>
      <c r="C166" s="86">
        <f t="shared" si="9"/>
        <v>1.7040925140365381E-2</v>
      </c>
      <c r="D166" s="86">
        <f t="shared" si="9"/>
        <v>1.6811714830583406E-2</v>
      </c>
      <c r="E166" s="86">
        <f t="shared" si="9"/>
        <v>1.8610538884666187E-2</v>
      </c>
      <c r="F166" s="86">
        <f t="shared" si="9"/>
        <v>1.6594755351654413E-2</v>
      </c>
      <c r="G166" s="86">
        <f t="shared" si="9"/>
        <v>1.6754760380532314E-2</v>
      </c>
      <c r="H166" s="86">
        <f t="shared" si="9"/>
        <v>1.5769551375240245E-2</v>
      </c>
      <c r="I166" s="86">
        <f t="shared" si="9"/>
        <v>1.6745768360864981E-2</v>
      </c>
      <c r="J166" s="86">
        <f t="shared" si="9"/>
        <v>1.7340868274735115E-2</v>
      </c>
      <c r="K166" s="86">
        <f t="shared" si="9"/>
        <v>1.7153161961408845E-2</v>
      </c>
      <c r="L166" s="86">
        <f t="shared" si="9"/>
        <v>1.6690167450277807E-2</v>
      </c>
      <c r="M166" s="86">
        <f t="shared" si="9"/>
        <v>1.7650698856930342E-2</v>
      </c>
      <c r="N166" s="86">
        <f t="shared" si="9"/>
        <v>1.735712919850408E-2</v>
      </c>
      <c r="O166" s="86">
        <f t="shared" si="9"/>
        <v>1.8388614885163693E-2</v>
      </c>
      <c r="P166" s="86">
        <f t="shared" si="9"/>
        <v>1.8089758199378903E-2</v>
      </c>
      <c r="Q166" s="86">
        <f t="shared" si="9"/>
        <v>1.8436240519892042E-2</v>
      </c>
    </row>
    <row r="167" spans="1:17" x14ac:dyDescent="0.25">
      <c r="A167" s="47" t="s">
        <v>170</v>
      </c>
      <c r="B167" s="86">
        <f t="shared" ref="B167:Q167" si="10">IF(B$42=0,0,B$42/B$5)</f>
        <v>7.3479015679984352E-3</v>
      </c>
      <c r="C167" s="86">
        <f t="shared" si="10"/>
        <v>7.2004029288930856E-3</v>
      </c>
      <c r="D167" s="86">
        <f t="shared" si="10"/>
        <v>7.4936136798186047E-3</v>
      </c>
      <c r="E167" s="86">
        <f t="shared" si="10"/>
        <v>6.781730995656864E-3</v>
      </c>
      <c r="F167" s="86">
        <f t="shared" si="10"/>
        <v>7.9068121591482632E-3</v>
      </c>
      <c r="G167" s="86">
        <f t="shared" si="10"/>
        <v>8.3330645969964968E-3</v>
      </c>
      <c r="H167" s="86">
        <f t="shared" si="10"/>
        <v>8.9496176592378449E-3</v>
      </c>
      <c r="I167" s="86">
        <f t="shared" si="10"/>
        <v>8.4029572887634654E-3</v>
      </c>
      <c r="J167" s="86">
        <f t="shared" si="10"/>
        <v>9.9785930913056098E-3</v>
      </c>
      <c r="K167" s="86">
        <f t="shared" si="10"/>
        <v>8.0836899743305709E-3</v>
      </c>
      <c r="L167" s="86">
        <f t="shared" si="10"/>
        <v>1.0924889553258887E-2</v>
      </c>
      <c r="M167" s="86">
        <f t="shared" si="10"/>
        <v>1.1245806307735945E-2</v>
      </c>
      <c r="N167" s="86">
        <f t="shared" si="10"/>
        <v>1.0950492637736235E-2</v>
      </c>
      <c r="O167" s="86">
        <f t="shared" si="10"/>
        <v>1.0073157542019848E-2</v>
      </c>
      <c r="P167" s="86">
        <f t="shared" si="10"/>
        <v>9.5412944306705171E-3</v>
      </c>
      <c r="Q167" s="86">
        <f t="shared" si="10"/>
        <v>1.0246801051460102E-2</v>
      </c>
    </row>
    <row r="168" spans="1:17" x14ac:dyDescent="0.25">
      <c r="A168" s="45" t="s">
        <v>171</v>
      </c>
      <c r="B168" s="84">
        <f t="shared" ref="B168:Q168" si="11">IF(B$43=0,0,B$43/B$5)</f>
        <v>1.2104919576163832E-2</v>
      </c>
      <c r="C168" s="84">
        <f t="shared" si="11"/>
        <v>1.2329208641154407E-2</v>
      </c>
      <c r="D168" s="84">
        <f t="shared" si="11"/>
        <v>1.280140330672986E-2</v>
      </c>
      <c r="E168" s="84">
        <f t="shared" si="11"/>
        <v>1.3230017705494854E-2</v>
      </c>
      <c r="F168" s="84">
        <f t="shared" si="11"/>
        <v>1.2787354292308574E-2</v>
      </c>
      <c r="G168" s="84">
        <f t="shared" si="11"/>
        <v>1.2938330310346673E-2</v>
      </c>
      <c r="H168" s="84">
        <f t="shared" si="11"/>
        <v>1.2980406904777971E-2</v>
      </c>
      <c r="I168" s="84">
        <f t="shared" si="11"/>
        <v>1.3354524996181446E-2</v>
      </c>
      <c r="J168" s="84">
        <f t="shared" si="11"/>
        <v>1.4367485914573618E-2</v>
      </c>
      <c r="K168" s="84">
        <f t="shared" si="11"/>
        <v>1.3324275283859995E-2</v>
      </c>
      <c r="L168" s="84">
        <f t="shared" si="11"/>
        <v>1.3980904076070841E-2</v>
      </c>
      <c r="M168" s="84">
        <f t="shared" si="11"/>
        <v>1.4805431664397756E-2</v>
      </c>
      <c r="N168" s="84">
        <f t="shared" si="11"/>
        <v>1.4887771636985053E-2</v>
      </c>
      <c r="O168" s="84">
        <f t="shared" si="11"/>
        <v>1.5238624309220178E-2</v>
      </c>
      <c r="P168" s="84">
        <f t="shared" si="11"/>
        <v>1.4378840152516354E-2</v>
      </c>
      <c r="Q168" s="84">
        <f t="shared" si="11"/>
        <v>1.4997373511903044E-2</v>
      </c>
    </row>
    <row r="169" spans="1:17" x14ac:dyDescent="0.25">
      <c r="A169" s="47" t="s">
        <v>181</v>
      </c>
      <c r="B169" s="86">
        <f t="shared" ref="B169:Q169" si="12">IF(B$44=0,0,B$44/B$5)</f>
        <v>4.1382428663232339E-3</v>
      </c>
      <c r="C169" s="86">
        <f t="shared" si="12"/>
        <v>4.3848043925751052E-3</v>
      </c>
      <c r="D169" s="86">
        <f t="shared" si="12"/>
        <v>4.455471861401418E-3</v>
      </c>
      <c r="E169" s="86">
        <f t="shared" si="12"/>
        <v>5.0989630315167907E-3</v>
      </c>
      <c r="F169" s="86">
        <f t="shared" si="12"/>
        <v>4.4151635502028526E-3</v>
      </c>
      <c r="G169" s="86">
        <f t="shared" si="12"/>
        <v>4.2291424318653481E-3</v>
      </c>
      <c r="H169" s="86">
        <f t="shared" si="12"/>
        <v>4.2164304631687518E-3</v>
      </c>
      <c r="I169" s="86">
        <f t="shared" si="12"/>
        <v>4.7512428114007584E-3</v>
      </c>
      <c r="J169" s="86">
        <f t="shared" si="12"/>
        <v>4.7200712097689272E-3</v>
      </c>
      <c r="K169" s="86">
        <f t="shared" si="12"/>
        <v>4.6997753389741428E-3</v>
      </c>
      <c r="L169" s="86">
        <f t="shared" si="12"/>
        <v>4.5150611631600487E-3</v>
      </c>
      <c r="M169" s="86">
        <f t="shared" si="12"/>
        <v>4.618774358206278E-3</v>
      </c>
      <c r="N169" s="86">
        <f t="shared" si="12"/>
        <v>4.7778836268266168E-3</v>
      </c>
      <c r="O169" s="86">
        <f t="shared" si="12"/>
        <v>5.5705907271604901E-3</v>
      </c>
      <c r="P169" s="86">
        <f t="shared" si="12"/>
        <v>5.1714752562751652E-3</v>
      </c>
      <c r="Q169" s="86">
        <f t="shared" si="12"/>
        <v>5.4470503155562887E-3</v>
      </c>
    </row>
    <row r="170" spans="1:17" x14ac:dyDescent="0.25">
      <c r="A170" s="47" t="s">
        <v>173</v>
      </c>
      <c r="B170" s="86">
        <f t="shared" ref="B170:Q170" si="13">IF(B$45=0,0,B$45/B$5)</f>
        <v>4.9981346395530828E-3</v>
      </c>
      <c r="C170" s="86">
        <f t="shared" si="13"/>
        <v>5.0320468244517092E-3</v>
      </c>
      <c r="D170" s="86">
        <f t="shared" si="13"/>
        <v>5.2395744451987315E-3</v>
      </c>
      <c r="E170" s="86">
        <f t="shared" si="13"/>
        <v>5.5259816402177583E-3</v>
      </c>
      <c r="F170" s="86">
        <f t="shared" si="13"/>
        <v>5.2414349341262647E-3</v>
      </c>
      <c r="G170" s="86">
        <f t="shared" si="13"/>
        <v>5.3391234875357178E-3</v>
      </c>
      <c r="H170" s="86">
        <f t="shared" si="13"/>
        <v>5.1590247412194598E-3</v>
      </c>
      <c r="I170" s="86">
        <f t="shared" si="13"/>
        <v>5.4016514668854916E-3</v>
      </c>
      <c r="J170" s="86">
        <f t="shared" si="13"/>
        <v>5.6783336674397257E-3</v>
      </c>
      <c r="K170" s="86">
        <f t="shared" si="13"/>
        <v>5.5793010095787146E-3</v>
      </c>
      <c r="L170" s="86">
        <f t="shared" si="13"/>
        <v>5.6482632314911836E-3</v>
      </c>
      <c r="M170" s="86">
        <f t="shared" si="13"/>
        <v>5.9967785154185155E-3</v>
      </c>
      <c r="N170" s="86">
        <f t="shared" si="13"/>
        <v>6.0707772021463442E-3</v>
      </c>
      <c r="O170" s="86">
        <f t="shared" si="13"/>
        <v>6.1527364967645676E-3</v>
      </c>
      <c r="P170" s="86">
        <f t="shared" si="13"/>
        <v>5.8006332640427186E-3</v>
      </c>
      <c r="Q170" s="86">
        <f t="shared" si="13"/>
        <v>5.8480093228698979E-3</v>
      </c>
    </row>
    <row r="171" spans="1:17" x14ac:dyDescent="0.25">
      <c r="A171" s="47" t="s">
        <v>174</v>
      </c>
      <c r="B171" s="86">
        <f t="shared" ref="B171:Q171" si="14">IF(B$56=0,0,B$56/B$5)</f>
        <v>2.9685420702875169E-3</v>
      </c>
      <c r="C171" s="86">
        <f t="shared" si="14"/>
        <v>2.9123574241275941E-3</v>
      </c>
      <c r="D171" s="86">
        <f t="shared" si="14"/>
        <v>3.1063570001297093E-3</v>
      </c>
      <c r="E171" s="86">
        <f t="shared" si="14"/>
        <v>2.6050730337603052E-3</v>
      </c>
      <c r="F171" s="86">
        <f t="shared" si="14"/>
        <v>3.1307558079794575E-3</v>
      </c>
      <c r="G171" s="86">
        <f t="shared" si="14"/>
        <v>3.3700643909456061E-3</v>
      </c>
      <c r="H171" s="86">
        <f t="shared" si="14"/>
        <v>3.6049517003897608E-3</v>
      </c>
      <c r="I171" s="86">
        <f t="shared" si="14"/>
        <v>3.201630717895193E-3</v>
      </c>
      <c r="J171" s="86">
        <f t="shared" si="14"/>
        <v>3.9690810373649637E-3</v>
      </c>
      <c r="K171" s="86">
        <f t="shared" si="14"/>
        <v>3.0451989353071402E-3</v>
      </c>
      <c r="L171" s="86">
        <f t="shared" si="14"/>
        <v>3.8175796814196115E-3</v>
      </c>
      <c r="M171" s="86">
        <f t="shared" si="14"/>
        <v>4.1898787907729586E-3</v>
      </c>
      <c r="N171" s="86">
        <f t="shared" si="14"/>
        <v>4.0391108080120941E-3</v>
      </c>
      <c r="O171" s="86">
        <f t="shared" si="14"/>
        <v>3.5152970852951214E-3</v>
      </c>
      <c r="P171" s="86">
        <f t="shared" si="14"/>
        <v>3.4067316321984707E-3</v>
      </c>
      <c r="Q171" s="86">
        <f t="shared" si="14"/>
        <v>3.702313873476856E-3</v>
      </c>
    </row>
    <row r="172" spans="1:17" x14ac:dyDescent="0.25">
      <c r="A172" s="57" t="s">
        <v>175</v>
      </c>
      <c r="B172" s="87">
        <f t="shared" ref="B172:Q172" si="15">IF(B$57=0,0,B$57/B$5)</f>
        <v>7.5022879753733661E-3</v>
      </c>
      <c r="C172" s="87">
        <f t="shared" si="15"/>
        <v>7.7239613560405708E-3</v>
      </c>
      <c r="D172" s="87">
        <f t="shared" si="15"/>
        <v>7.8757886616503021E-3</v>
      </c>
      <c r="E172" s="87">
        <f t="shared" si="15"/>
        <v>8.0855533841952456E-3</v>
      </c>
      <c r="F172" s="87">
        <f t="shared" si="15"/>
        <v>7.5827482009698912E-3</v>
      </c>
      <c r="G172" s="87">
        <f t="shared" si="15"/>
        <v>7.7223804895099292E-3</v>
      </c>
      <c r="H172" s="87">
        <f t="shared" si="15"/>
        <v>7.8566323481763286E-3</v>
      </c>
      <c r="I172" s="87">
        <f t="shared" si="15"/>
        <v>8.1407417257930818E-3</v>
      </c>
      <c r="J172" s="87">
        <f t="shared" si="15"/>
        <v>8.7329372233756787E-3</v>
      </c>
      <c r="K172" s="87">
        <f t="shared" si="15"/>
        <v>8.2082132786174943E-3</v>
      </c>
      <c r="L172" s="87">
        <f t="shared" si="15"/>
        <v>8.532044232930568E-3</v>
      </c>
      <c r="M172" s="87">
        <f t="shared" si="15"/>
        <v>8.884193722458706E-3</v>
      </c>
      <c r="N172" s="87">
        <f t="shared" si="15"/>
        <v>9.0115866178113214E-3</v>
      </c>
      <c r="O172" s="87">
        <f t="shared" si="15"/>
        <v>9.5380297776976909E-3</v>
      </c>
      <c r="P172" s="87">
        <f t="shared" si="15"/>
        <v>8.9301246459664637E-3</v>
      </c>
      <c r="Q172" s="87">
        <f t="shared" si="15"/>
        <v>9.5311571430726286E-3</v>
      </c>
    </row>
    <row r="173" spans="1:17" hidden="1" x14ac:dyDescent="0.25">
      <c r="B173" s="13"/>
    </row>
    <row r="174" spans="1:17" x14ac:dyDescent="0.25">
      <c r="B174" s="13"/>
    </row>
    <row r="175" spans="1:17" x14ac:dyDescent="0.25">
      <c r="A175" s="40" t="s">
        <v>176</v>
      </c>
      <c r="B175" s="41">
        <f t="shared" ref="B175:Q175" si="16">SUM(B$176:B$180,B$182:B$183,B$185:B$186,B$188:B$191)</f>
        <v>1.0000000000000002</v>
      </c>
      <c r="C175" s="41">
        <f t="shared" si="16"/>
        <v>1</v>
      </c>
      <c r="D175" s="41">
        <f t="shared" si="16"/>
        <v>1.0000000000000002</v>
      </c>
      <c r="E175" s="41">
        <f t="shared" si="16"/>
        <v>1.0000000000000004</v>
      </c>
      <c r="F175" s="41">
        <f t="shared" si="16"/>
        <v>0.99999999999999978</v>
      </c>
      <c r="G175" s="41">
        <f t="shared" si="16"/>
        <v>1.0000000000000002</v>
      </c>
      <c r="H175" s="41">
        <f t="shared" si="16"/>
        <v>1.0000000000000002</v>
      </c>
      <c r="I175" s="41">
        <f t="shared" si="16"/>
        <v>1</v>
      </c>
      <c r="J175" s="41">
        <f t="shared" si="16"/>
        <v>0.99999999999999989</v>
      </c>
      <c r="K175" s="41">
        <f t="shared" si="16"/>
        <v>1</v>
      </c>
      <c r="L175" s="41">
        <f t="shared" si="16"/>
        <v>1.0000000000000002</v>
      </c>
      <c r="M175" s="41">
        <f t="shared" si="16"/>
        <v>1</v>
      </c>
      <c r="N175" s="41">
        <f t="shared" si="16"/>
        <v>1.0000000000000002</v>
      </c>
      <c r="O175" s="41">
        <f t="shared" si="16"/>
        <v>1</v>
      </c>
      <c r="P175" s="41">
        <f t="shared" si="16"/>
        <v>1.0000000000000002</v>
      </c>
      <c r="Q175" s="41">
        <f t="shared" si="16"/>
        <v>1.0000000000000002</v>
      </c>
    </row>
    <row r="176" spans="1:17" x14ac:dyDescent="0.25">
      <c r="A176" s="20" t="s">
        <v>73</v>
      </c>
      <c r="B176" s="81">
        <f t="shared" ref="B176:Q176" si="17">IF(B$61=0,0,B$61/B$60)</f>
        <v>8.8354387855142692E-3</v>
      </c>
      <c r="C176" s="81">
        <f t="shared" si="17"/>
        <v>8.8628684052455293E-3</v>
      </c>
      <c r="D176" s="81">
        <f t="shared" si="17"/>
        <v>8.8912092241588709E-3</v>
      </c>
      <c r="E176" s="81">
        <f t="shared" si="17"/>
        <v>8.9393329877673292E-3</v>
      </c>
      <c r="F176" s="81">
        <f t="shared" si="17"/>
        <v>8.8770422551445478E-3</v>
      </c>
      <c r="G176" s="81">
        <f t="shared" si="17"/>
        <v>8.8589889432681354E-3</v>
      </c>
      <c r="H176" s="81">
        <f t="shared" si="17"/>
        <v>8.8108761553485158E-3</v>
      </c>
      <c r="I176" s="81">
        <f t="shared" si="17"/>
        <v>8.7978762000123657E-3</v>
      </c>
      <c r="J176" s="81">
        <f t="shared" si="17"/>
        <v>8.7554765846889412E-3</v>
      </c>
      <c r="K176" s="81">
        <f t="shared" si="17"/>
        <v>8.7667505963426508E-3</v>
      </c>
      <c r="L176" s="81">
        <f t="shared" si="17"/>
        <v>8.7058558894137269E-3</v>
      </c>
      <c r="M176" s="81">
        <f t="shared" si="17"/>
        <v>8.7666304642824971E-3</v>
      </c>
      <c r="N176" s="81">
        <f t="shared" si="17"/>
        <v>8.6450736186008664E-3</v>
      </c>
      <c r="O176" s="81">
        <f t="shared" si="17"/>
        <v>8.7704026902483533E-3</v>
      </c>
      <c r="P176" s="81">
        <f t="shared" si="17"/>
        <v>8.770922765206671E-3</v>
      </c>
      <c r="Q176" s="81">
        <f t="shared" si="17"/>
        <v>8.728954830942862E-3</v>
      </c>
    </row>
    <row r="177" spans="1:17" x14ac:dyDescent="0.25">
      <c r="A177" s="22" t="s">
        <v>74</v>
      </c>
      <c r="B177" s="82">
        <f t="shared" ref="B177:Q177" si="18">IF(B$62=0,0,B$62/B$60)</f>
        <v>1.2001439714518581E-2</v>
      </c>
      <c r="C177" s="82">
        <f t="shared" si="18"/>
        <v>1.2061984279042667E-2</v>
      </c>
      <c r="D177" s="82">
        <f t="shared" si="18"/>
        <v>1.2146140202430999E-2</v>
      </c>
      <c r="E177" s="82">
        <f t="shared" si="18"/>
        <v>1.2195556677255703E-2</v>
      </c>
      <c r="F177" s="82">
        <f t="shared" si="18"/>
        <v>1.1962064789265701E-2</v>
      </c>
      <c r="G177" s="82">
        <f t="shared" si="18"/>
        <v>1.1996741417827743E-2</v>
      </c>
      <c r="H177" s="82">
        <f t="shared" si="18"/>
        <v>1.1964975231503644E-2</v>
      </c>
      <c r="I177" s="82">
        <f t="shared" si="18"/>
        <v>1.2261053822456352E-2</v>
      </c>
      <c r="J177" s="82">
        <f t="shared" si="18"/>
        <v>1.2279665155139159E-2</v>
      </c>
      <c r="K177" s="82">
        <f t="shared" si="18"/>
        <v>1.2068489115601945E-2</v>
      </c>
      <c r="L177" s="82">
        <f t="shared" si="18"/>
        <v>1.2016388719452537E-2</v>
      </c>
      <c r="M177" s="82">
        <f t="shared" si="18"/>
        <v>1.2396189303067984E-2</v>
      </c>
      <c r="N177" s="82">
        <f t="shared" si="18"/>
        <v>1.2181146821414225E-2</v>
      </c>
      <c r="O177" s="82">
        <f t="shared" si="18"/>
        <v>1.2508838564757931E-2</v>
      </c>
      <c r="P177" s="82">
        <f t="shared" si="18"/>
        <v>1.2640375224876259E-2</v>
      </c>
      <c r="Q177" s="82">
        <f t="shared" si="18"/>
        <v>1.2535930193658054E-2</v>
      </c>
    </row>
    <row r="178" spans="1:17" x14ac:dyDescent="0.25">
      <c r="A178" s="22" t="s">
        <v>75</v>
      </c>
      <c r="B178" s="82">
        <f t="shared" ref="B178:Q178" si="19">IF(B$63=0,0,B$63/B$60)</f>
        <v>1.3834346957836469E-2</v>
      </c>
      <c r="C178" s="82">
        <f t="shared" si="19"/>
        <v>1.3879028211085574E-2</v>
      </c>
      <c r="D178" s="82">
        <f t="shared" si="19"/>
        <v>1.3962872698104535E-2</v>
      </c>
      <c r="E178" s="82">
        <f t="shared" si="19"/>
        <v>1.4017854763073549E-2</v>
      </c>
      <c r="F178" s="82">
        <f t="shared" si="19"/>
        <v>1.3921023926741693E-2</v>
      </c>
      <c r="G178" s="82">
        <f t="shared" si="19"/>
        <v>1.3893062652058743E-2</v>
      </c>
      <c r="H178" s="82">
        <f t="shared" si="19"/>
        <v>1.3709131468443056E-2</v>
      </c>
      <c r="I178" s="82">
        <f t="shared" si="19"/>
        <v>1.3811512933655273E-2</v>
      </c>
      <c r="J178" s="82">
        <f t="shared" si="19"/>
        <v>1.3606194211186326E-2</v>
      </c>
      <c r="K178" s="82">
        <f t="shared" si="19"/>
        <v>1.3603362233018949E-2</v>
      </c>
      <c r="L178" s="82">
        <f t="shared" si="19"/>
        <v>1.3461672787144881E-2</v>
      </c>
      <c r="M178" s="82">
        <f t="shared" si="19"/>
        <v>1.3748156583012532E-2</v>
      </c>
      <c r="N178" s="82">
        <f t="shared" si="19"/>
        <v>1.3487597911674904E-2</v>
      </c>
      <c r="O178" s="82">
        <f t="shared" si="19"/>
        <v>1.383568321828465E-2</v>
      </c>
      <c r="P178" s="82">
        <f t="shared" si="19"/>
        <v>1.3903506533854668E-2</v>
      </c>
      <c r="Q178" s="82">
        <f t="shared" si="19"/>
        <v>1.3776721643462516E-2</v>
      </c>
    </row>
    <row r="179" spans="1:17" x14ac:dyDescent="0.25">
      <c r="A179" s="22" t="s">
        <v>76</v>
      </c>
      <c r="B179" s="82">
        <f t="shared" ref="B179:Q179" si="20">IF(B$64=0,0,B$64/B$60)</f>
        <v>6.6632561779996782E-2</v>
      </c>
      <c r="C179" s="82">
        <f t="shared" si="20"/>
        <v>6.6739077618657189E-2</v>
      </c>
      <c r="D179" s="82">
        <f t="shared" si="20"/>
        <v>6.6802633909815196E-2</v>
      </c>
      <c r="E179" s="82">
        <f t="shared" si="20"/>
        <v>6.7106839116974321E-2</v>
      </c>
      <c r="F179" s="82">
        <f t="shared" si="20"/>
        <v>6.588882323245733E-2</v>
      </c>
      <c r="G179" s="82">
        <f t="shared" si="20"/>
        <v>6.571895178021385E-2</v>
      </c>
      <c r="H179" s="82">
        <f t="shared" si="20"/>
        <v>6.5568215219940204E-2</v>
      </c>
      <c r="I179" s="82">
        <f t="shared" si="20"/>
        <v>6.7248418408377225E-2</v>
      </c>
      <c r="J179" s="82">
        <f t="shared" si="20"/>
        <v>6.7834024582641594E-2</v>
      </c>
      <c r="K179" s="82">
        <f t="shared" si="20"/>
        <v>6.7809073513430865E-2</v>
      </c>
      <c r="L179" s="82">
        <f t="shared" si="20"/>
        <v>6.7461104285584744E-2</v>
      </c>
      <c r="M179" s="82">
        <f t="shared" si="20"/>
        <v>6.9334617659745218E-2</v>
      </c>
      <c r="N179" s="82">
        <f t="shared" si="20"/>
        <v>6.7759218385221948E-2</v>
      </c>
      <c r="O179" s="82">
        <f t="shared" si="20"/>
        <v>6.933831862200629E-2</v>
      </c>
      <c r="P179" s="82">
        <f t="shared" si="20"/>
        <v>7.0348905789261396E-2</v>
      </c>
      <c r="Q179" s="82">
        <f t="shared" si="20"/>
        <v>7.0471089603760667E-2</v>
      </c>
    </row>
    <row r="180" spans="1:17" x14ac:dyDescent="0.25">
      <c r="A180" s="24" t="s">
        <v>77</v>
      </c>
      <c r="B180" s="83">
        <f t="shared" ref="B180:Q180" si="21">IF(B$65=0,0,B$65/B$60)</f>
        <v>4.0359618515112348E-2</v>
      </c>
      <c r="C180" s="83">
        <f t="shared" si="21"/>
        <v>4.044275120255638E-2</v>
      </c>
      <c r="D180" s="83">
        <f t="shared" si="21"/>
        <v>4.0611095238904181E-2</v>
      </c>
      <c r="E180" s="83">
        <f t="shared" si="21"/>
        <v>4.070404191340634E-2</v>
      </c>
      <c r="F180" s="83">
        <f t="shared" si="21"/>
        <v>3.9962813909899822E-2</v>
      </c>
      <c r="G180" s="83">
        <f t="shared" si="21"/>
        <v>3.9783300804959454E-2</v>
      </c>
      <c r="H180" s="83">
        <f t="shared" si="21"/>
        <v>3.9767050594080894E-2</v>
      </c>
      <c r="I180" s="83">
        <f t="shared" si="21"/>
        <v>3.9815118620967524E-2</v>
      </c>
      <c r="J180" s="83">
        <f t="shared" si="21"/>
        <v>3.9498596482422647E-2</v>
      </c>
      <c r="K180" s="83">
        <f t="shared" si="21"/>
        <v>3.9872130652259828E-2</v>
      </c>
      <c r="L180" s="83">
        <f t="shared" si="21"/>
        <v>3.9661677532170397E-2</v>
      </c>
      <c r="M180" s="83">
        <f t="shared" si="21"/>
        <v>3.978249189641242E-2</v>
      </c>
      <c r="N180" s="83">
        <f t="shared" si="21"/>
        <v>3.923606459340663E-2</v>
      </c>
      <c r="O180" s="83">
        <f t="shared" si="21"/>
        <v>3.954086351339306E-2</v>
      </c>
      <c r="P180" s="83">
        <f t="shared" si="21"/>
        <v>3.9595533874754306E-2</v>
      </c>
      <c r="Q180" s="83">
        <f t="shared" si="21"/>
        <v>3.9517557557331572E-2</v>
      </c>
    </row>
    <row r="181" spans="1:17" x14ac:dyDescent="0.25">
      <c r="A181" s="45" t="s">
        <v>177</v>
      </c>
      <c r="B181" s="85">
        <f t="shared" ref="B181:Q181" si="22">IF(B$70=0,0,B$70/B$60)</f>
        <v>0.10472699769705403</v>
      </c>
      <c r="C181" s="85">
        <f t="shared" si="22"/>
        <v>0.10388604592474006</v>
      </c>
      <c r="D181" s="85">
        <f t="shared" si="22"/>
        <v>9.8012843076083767E-2</v>
      </c>
      <c r="E181" s="85">
        <f t="shared" si="22"/>
        <v>0.10051272762951453</v>
      </c>
      <c r="F181" s="85">
        <f t="shared" si="22"/>
        <v>9.7518977698600642E-2</v>
      </c>
      <c r="G181" s="85">
        <f t="shared" si="22"/>
        <v>9.9268095377684745E-2</v>
      </c>
      <c r="H181" s="85">
        <f t="shared" si="22"/>
        <v>0.10267314713009175</v>
      </c>
      <c r="I181" s="85">
        <f t="shared" si="22"/>
        <v>0.10739957402322015</v>
      </c>
      <c r="J181" s="85">
        <f t="shared" si="22"/>
        <v>0.10671209447998453</v>
      </c>
      <c r="K181" s="85">
        <f t="shared" si="22"/>
        <v>0.12002576763706917</v>
      </c>
      <c r="L181" s="85">
        <f t="shared" si="22"/>
        <v>0.11451771129224264</v>
      </c>
      <c r="M181" s="85">
        <f t="shared" si="22"/>
        <v>0.10757394948501357</v>
      </c>
      <c r="N181" s="85">
        <f t="shared" si="22"/>
        <v>0.11607039632515358</v>
      </c>
      <c r="O181" s="85">
        <f t="shared" si="22"/>
        <v>0.11265111797873936</v>
      </c>
      <c r="P181" s="85">
        <f t="shared" si="22"/>
        <v>0.10874575264670397</v>
      </c>
      <c r="Q181" s="85">
        <f t="shared" si="22"/>
        <v>0.10870109549781692</v>
      </c>
    </row>
    <row r="182" spans="1:17" x14ac:dyDescent="0.25">
      <c r="A182" s="47" t="s">
        <v>178</v>
      </c>
      <c r="B182" s="86">
        <f t="shared" ref="B182:Q182" si="23">IF(B$71=0,0,B$71/B$60)</f>
        <v>9.3536242400030889E-2</v>
      </c>
      <c r="C182" s="86">
        <f t="shared" si="23"/>
        <v>9.2954410856643618E-2</v>
      </c>
      <c r="D182" s="86">
        <f t="shared" si="23"/>
        <v>8.7014301484384465E-2</v>
      </c>
      <c r="E182" s="86">
        <f t="shared" si="23"/>
        <v>8.906311028244028E-2</v>
      </c>
      <c r="F182" s="86">
        <f t="shared" si="23"/>
        <v>8.5671666935071569E-2</v>
      </c>
      <c r="G182" s="86">
        <f t="shared" si="23"/>
        <v>8.7479116801229037E-2</v>
      </c>
      <c r="H182" s="86">
        <f t="shared" si="23"/>
        <v>9.0972501636971612E-2</v>
      </c>
      <c r="I182" s="86">
        <f t="shared" si="23"/>
        <v>9.9837743894281919E-2</v>
      </c>
      <c r="J182" s="86">
        <f t="shared" si="23"/>
        <v>9.9118901124186712E-2</v>
      </c>
      <c r="K182" s="86">
        <f t="shared" si="23"/>
        <v>0.1121113319806603</v>
      </c>
      <c r="L182" s="86">
        <f t="shared" si="23"/>
        <v>0.10687249860107355</v>
      </c>
      <c r="M182" s="86">
        <f t="shared" si="23"/>
        <v>9.9902497852538893E-2</v>
      </c>
      <c r="N182" s="86">
        <f t="shared" si="23"/>
        <v>0.10839853830614013</v>
      </c>
      <c r="O182" s="86">
        <f t="shared" si="23"/>
        <v>0.1048253439339828</v>
      </c>
      <c r="P182" s="86">
        <f t="shared" si="23"/>
        <v>0.10112884853596282</v>
      </c>
      <c r="Q182" s="86">
        <f t="shared" si="23"/>
        <v>0.10100932637016682</v>
      </c>
    </row>
    <row r="183" spans="1:17" x14ac:dyDescent="0.25">
      <c r="A183" s="47" t="s">
        <v>179</v>
      </c>
      <c r="B183" s="86">
        <f t="shared" ref="B183:Q183" si="24">IF(B$82=0,0,B$82/B$60)</f>
        <v>1.1190755297023149E-2</v>
      </c>
      <c r="C183" s="86">
        <f t="shared" si="24"/>
        <v>1.0931635068096461E-2</v>
      </c>
      <c r="D183" s="86">
        <f t="shared" si="24"/>
        <v>1.099854159169928E-2</v>
      </c>
      <c r="E183" s="86">
        <f t="shared" si="24"/>
        <v>1.1449617347074273E-2</v>
      </c>
      <c r="F183" s="86">
        <f t="shared" si="24"/>
        <v>1.1847310763529038E-2</v>
      </c>
      <c r="G183" s="86">
        <f t="shared" si="24"/>
        <v>1.1788978576455736E-2</v>
      </c>
      <c r="H183" s="86">
        <f t="shared" si="24"/>
        <v>1.1700645493120131E-2</v>
      </c>
      <c r="I183" s="86">
        <f t="shared" si="24"/>
        <v>7.5618301289382475E-3</v>
      </c>
      <c r="J183" s="86">
        <f t="shared" si="24"/>
        <v>7.5931933557978077E-3</v>
      </c>
      <c r="K183" s="86">
        <f t="shared" si="24"/>
        <v>7.9144356564089316E-3</v>
      </c>
      <c r="L183" s="86">
        <f t="shared" si="24"/>
        <v>7.6452126911690562E-3</v>
      </c>
      <c r="M183" s="86">
        <f t="shared" si="24"/>
        <v>7.6714516324746856E-3</v>
      </c>
      <c r="N183" s="86">
        <f t="shared" si="24"/>
        <v>7.6718580190134429E-3</v>
      </c>
      <c r="O183" s="86">
        <f t="shared" si="24"/>
        <v>7.8257740447566226E-3</v>
      </c>
      <c r="P183" s="86">
        <f t="shared" si="24"/>
        <v>7.616904110741154E-3</v>
      </c>
      <c r="Q183" s="86">
        <f t="shared" si="24"/>
        <v>7.6917691276501571E-3</v>
      </c>
    </row>
    <row r="184" spans="1:17" x14ac:dyDescent="0.25">
      <c r="A184" s="45" t="s">
        <v>168</v>
      </c>
      <c r="B184" s="85">
        <f t="shared" ref="B184:Q184" si="25">IF(B$83=0,0,B$83/B$60)</f>
        <v>0.48025208988347678</v>
      </c>
      <c r="C184" s="85">
        <f t="shared" si="25"/>
        <v>0.48189470071833518</v>
      </c>
      <c r="D184" s="85">
        <f t="shared" si="25"/>
        <v>0.4870066524635675</v>
      </c>
      <c r="E184" s="85">
        <f t="shared" si="25"/>
        <v>0.48396506613304408</v>
      </c>
      <c r="F184" s="85">
        <f t="shared" si="25"/>
        <v>0.48977291050352612</v>
      </c>
      <c r="G184" s="85">
        <f t="shared" si="25"/>
        <v>0.48976461479943328</v>
      </c>
      <c r="H184" s="85">
        <f t="shared" si="25"/>
        <v>0.48874417363374001</v>
      </c>
      <c r="I184" s="85">
        <f t="shared" si="25"/>
        <v>0.48038364170039122</v>
      </c>
      <c r="J184" s="85">
        <f t="shared" si="25"/>
        <v>0.48098856683349805</v>
      </c>
      <c r="K184" s="85">
        <f t="shared" si="25"/>
        <v>0.46694150179857435</v>
      </c>
      <c r="L184" s="85">
        <f t="shared" si="25"/>
        <v>0.47401869836467131</v>
      </c>
      <c r="M184" s="85">
        <f t="shared" si="25"/>
        <v>0.47569818744382197</v>
      </c>
      <c r="N184" s="85">
        <f t="shared" si="25"/>
        <v>0.47313083366076814</v>
      </c>
      <c r="O184" s="85">
        <f t="shared" si="25"/>
        <v>0.47122974489935182</v>
      </c>
      <c r="P184" s="85">
        <f t="shared" si="25"/>
        <v>0.47222342286262992</v>
      </c>
      <c r="Q184" s="85">
        <f t="shared" si="25"/>
        <v>0.46954513753512606</v>
      </c>
    </row>
    <row r="185" spans="1:17" x14ac:dyDescent="0.25">
      <c r="A185" s="47" t="s">
        <v>169</v>
      </c>
      <c r="B185" s="86">
        <f t="shared" ref="B185:Q185" si="26">IF(B$84=0,0,B$84/B$60)</f>
        <v>0.32349503129538887</v>
      </c>
      <c r="C185" s="86">
        <f t="shared" si="26"/>
        <v>0.33412383632724402</v>
      </c>
      <c r="D185" s="86">
        <f t="shared" si="26"/>
        <v>0.33413090539689105</v>
      </c>
      <c r="E185" s="86">
        <f t="shared" si="26"/>
        <v>0.35751686911478708</v>
      </c>
      <c r="F185" s="86">
        <f t="shared" si="26"/>
        <v>0.33348909180915393</v>
      </c>
      <c r="G185" s="86">
        <f t="shared" si="26"/>
        <v>0.32325944914592447</v>
      </c>
      <c r="H185" s="86">
        <f t="shared" si="26"/>
        <v>0.31088074263981741</v>
      </c>
      <c r="I185" s="86">
        <f t="shared" si="26"/>
        <v>0.32545784516902021</v>
      </c>
      <c r="J185" s="86">
        <f t="shared" si="26"/>
        <v>0.29870004096455494</v>
      </c>
      <c r="K185" s="86">
        <f t="shared" si="26"/>
        <v>0.30671959225638118</v>
      </c>
      <c r="L185" s="86">
        <f t="shared" si="26"/>
        <v>0.28088823355607745</v>
      </c>
      <c r="M185" s="86">
        <f t="shared" si="26"/>
        <v>0.28424577532712225</v>
      </c>
      <c r="N185" s="86">
        <f t="shared" si="26"/>
        <v>0.2943338282661167</v>
      </c>
      <c r="O185" s="86">
        <f t="shared" si="26"/>
        <v>0.32243097977063645</v>
      </c>
      <c r="P185" s="86">
        <f t="shared" si="26"/>
        <v>0.31622528631073277</v>
      </c>
      <c r="Q185" s="86">
        <f t="shared" si="26"/>
        <v>0.2922077824424702</v>
      </c>
    </row>
    <row r="186" spans="1:17" x14ac:dyDescent="0.25">
      <c r="A186" s="47" t="s">
        <v>170</v>
      </c>
      <c r="B186" s="86">
        <f t="shared" ref="B186:Q186" si="27">IF(B$90=0,0,B$90/B$60)</f>
        <v>0.15675705858808786</v>
      </c>
      <c r="C186" s="86">
        <f t="shared" si="27"/>
        <v>0.14777086439109116</v>
      </c>
      <c r="D186" s="86">
        <f t="shared" si="27"/>
        <v>0.15287574706667653</v>
      </c>
      <c r="E186" s="86">
        <f t="shared" si="27"/>
        <v>0.12644819701825688</v>
      </c>
      <c r="F186" s="86">
        <f t="shared" si="27"/>
        <v>0.15628381869437225</v>
      </c>
      <c r="G186" s="86">
        <f t="shared" si="27"/>
        <v>0.16650516565350901</v>
      </c>
      <c r="H186" s="86">
        <f t="shared" si="27"/>
        <v>0.17786343099392254</v>
      </c>
      <c r="I186" s="86">
        <f t="shared" si="27"/>
        <v>0.15492579653137101</v>
      </c>
      <c r="J186" s="86">
        <f t="shared" si="27"/>
        <v>0.18228852586894326</v>
      </c>
      <c r="K186" s="86">
        <f t="shared" si="27"/>
        <v>0.16022190954219301</v>
      </c>
      <c r="L186" s="86">
        <f t="shared" si="27"/>
        <v>0.19313046480859397</v>
      </c>
      <c r="M186" s="86">
        <f t="shared" si="27"/>
        <v>0.19145241211669986</v>
      </c>
      <c r="N186" s="86">
        <f t="shared" si="27"/>
        <v>0.17879700539465129</v>
      </c>
      <c r="O186" s="86">
        <f t="shared" si="27"/>
        <v>0.14879876512871526</v>
      </c>
      <c r="P186" s="86">
        <f t="shared" si="27"/>
        <v>0.15599813655189723</v>
      </c>
      <c r="Q186" s="86">
        <f t="shared" si="27"/>
        <v>0.17733735509265575</v>
      </c>
    </row>
    <row r="187" spans="1:17" x14ac:dyDescent="0.25">
      <c r="A187" s="45" t="s">
        <v>171</v>
      </c>
      <c r="B187" s="84">
        <f t="shared" ref="B187:Q187" si="28">IF(B$91=0,0,B$91/B$60)</f>
        <v>0.11836586461230654</v>
      </c>
      <c r="C187" s="84">
        <f t="shared" si="28"/>
        <v>0.1176530673342089</v>
      </c>
      <c r="D187" s="84">
        <f t="shared" si="28"/>
        <v>0.11830190533007548</v>
      </c>
      <c r="E187" s="84">
        <f t="shared" si="28"/>
        <v>0.11695329740940416</v>
      </c>
      <c r="F187" s="84">
        <f t="shared" si="28"/>
        <v>0.11894034277727629</v>
      </c>
      <c r="G187" s="84">
        <f t="shared" si="28"/>
        <v>0.11861599871570495</v>
      </c>
      <c r="H187" s="84">
        <f t="shared" si="28"/>
        <v>0.11833563139817087</v>
      </c>
      <c r="I187" s="84">
        <f t="shared" si="28"/>
        <v>0.11551672337849588</v>
      </c>
      <c r="J187" s="84">
        <f t="shared" si="28"/>
        <v>0.1178326603257198</v>
      </c>
      <c r="K187" s="84">
        <f t="shared" si="28"/>
        <v>0.11644953002802506</v>
      </c>
      <c r="L187" s="84">
        <f t="shared" si="28"/>
        <v>0.11852021759071679</v>
      </c>
      <c r="M187" s="84">
        <f t="shared" si="28"/>
        <v>0.11924979147720922</v>
      </c>
      <c r="N187" s="84">
        <f t="shared" si="28"/>
        <v>0.11901160282989584</v>
      </c>
      <c r="O187" s="84">
        <f t="shared" si="28"/>
        <v>0.11765579287166567</v>
      </c>
      <c r="P187" s="84">
        <f t="shared" si="28"/>
        <v>0.11736231601937815</v>
      </c>
      <c r="Q187" s="84">
        <f t="shared" si="28"/>
        <v>0.11739068322277393</v>
      </c>
    </row>
    <row r="188" spans="1:17" x14ac:dyDescent="0.25">
      <c r="A188" s="47" t="s">
        <v>181</v>
      </c>
      <c r="B188" s="86">
        <f t="shared" ref="B188:Q188" si="29">IF(B$92=0,0,B$92/B$60)</f>
        <v>4.3409889079161837E-2</v>
      </c>
      <c r="C188" s="86">
        <f t="shared" si="29"/>
        <v>4.4709084137898883E-2</v>
      </c>
      <c r="D188" s="86">
        <f t="shared" si="29"/>
        <v>4.4303565909324549E-2</v>
      </c>
      <c r="E188" s="86">
        <f t="shared" si="29"/>
        <v>4.7937845926721401E-2</v>
      </c>
      <c r="F188" s="86">
        <f t="shared" si="29"/>
        <v>4.5092397262939551E-2</v>
      </c>
      <c r="G188" s="86">
        <f t="shared" si="29"/>
        <v>4.3165241611667446E-2</v>
      </c>
      <c r="H188" s="86">
        <f t="shared" si="29"/>
        <v>4.0555592652261906E-2</v>
      </c>
      <c r="I188" s="86">
        <f t="shared" si="29"/>
        <v>4.3928732765519896E-2</v>
      </c>
      <c r="J188" s="86">
        <f t="shared" si="29"/>
        <v>3.869321803786293E-2</v>
      </c>
      <c r="K188" s="86">
        <f t="shared" si="29"/>
        <v>4.0465485141300529E-2</v>
      </c>
      <c r="L188" s="86">
        <f t="shared" si="29"/>
        <v>3.6365044455455124E-2</v>
      </c>
      <c r="M188" s="86">
        <f t="shared" si="29"/>
        <v>3.8495774491563599E-2</v>
      </c>
      <c r="N188" s="86">
        <f t="shared" si="29"/>
        <v>3.8756717757164501E-2</v>
      </c>
      <c r="O188" s="86">
        <f t="shared" si="29"/>
        <v>4.6305664468951173E-2</v>
      </c>
      <c r="P188" s="86">
        <f t="shared" si="29"/>
        <v>4.4425425447999489E-2</v>
      </c>
      <c r="Q188" s="86">
        <f t="shared" si="29"/>
        <v>4.1815629557718489E-2</v>
      </c>
    </row>
    <row r="189" spans="1:17" x14ac:dyDescent="0.25">
      <c r="A189" s="47" t="s">
        <v>173</v>
      </c>
      <c r="B189" s="86">
        <f t="shared" ref="B189:Q189" si="30">IF(B$93=0,0,B$93/B$60)</f>
        <v>4.6839764654456065E-2</v>
      </c>
      <c r="C189" s="86">
        <f t="shared" si="30"/>
        <v>4.7095141655765255E-2</v>
      </c>
      <c r="D189" s="86">
        <f t="shared" si="30"/>
        <v>4.6305805186462941E-2</v>
      </c>
      <c r="E189" s="86">
        <f t="shared" si="30"/>
        <v>4.709029081119738E-2</v>
      </c>
      <c r="F189" s="86">
        <f t="shared" si="30"/>
        <v>4.6214460005485639E-2</v>
      </c>
      <c r="G189" s="86">
        <f t="shared" si="30"/>
        <v>4.5911336481673733E-2</v>
      </c>
      <c r="H189" s="86">
        <f t="shared" si="30"/>
        <v>4.6705364490370049E-2</v>
      </c>
      <c r="I189" s="86">
        <f t="shared" si="30"/>
        <v>4.6820938465861148E-2</v>
      </c>
      <c r="J189" s="86">
        <f t="shared" si="30"/>
        <v>4.8038238119674052E-2</v>
      </c>
      <c r="K189" s="86">
        <f t="shared" si="30"/>
        <v>4.7998210169777976E-2</v>
      </c>
      <c r="L189" s="86">
        <f t="shared" si="30"/>
        <v>4.8879302849057116E-2</v>
      </c>
      <c r="M189" s="86">
        <f t="shared" si="30"/>
        <v>4.8148034529699409E-2</v>
      </c>
      <c r="N189" s="86">
        <f t="shared" si="30"/>
        <v>4.8786032448726438E-2</v>
      </c>
      <c r="O189" s="86">
        <f t="shared" si="30"/>
        <v>4.7502298768819617E-2</v>
      </c>
      <c r="P189" s="86">
        <f t="shared" si="30"/>
        <v>4.6899698834007519E-2</v>
      </c>
      <c r="Q189" s="86">
        <f t="shared" si="30"/>
        <v>4.7850606387559232E-2</v>
      </c>
    </row>
    <row r="190" spans="1:17" x14ac:dyDescent="0.25">
      <c r="A190" s="47" t="s">
        <v>174</v>
      </c>
      <c r="B190" s="86">
        <f t="shared" ref="B190:Q190" si="31">IF(B$104=0,0,B$104/B$60)</f>
        <v>2.8116210878688604E-2</v>
      </c>
      <c r="C190" s="86">
        <f t="shared" si="31"/>
        <v>2.5848841540544773E-2</v>
      </c>
      <c r="D190" s="86">
        <f t="shared" si="31"/>
        <v>2.7692534234288038E-2</v>
      </c>
      <c r="E190" s="86">
        <f t="shared" si="31"/>
        <v>2.1925160671485391E-2</v>
      </c>
      <c r="F190" s="86">
        <f t="shared" si="31"/>
        <v>2.7633485508851117E-2</v>
      </c>
      <c r="G190" s="86">
        <f t="shared" si="31"/>
        <v>2.9539420622363789E-2</v>
      </c>
      <c r="H190" s="86">
        <f t="shared" si="31"/>
        <v>3.1074674255538944E-2</v>
      </c>
      <c r="I190" s="86">
        <f t="shared" si="31"/>
        <v>2.4767052147114787E-2</v>
      </c>
      <c r="J190" s="86">
        <f t="shared" si="31"/>
        <v>3.1101204168182794E-2</v>
      </c>
      <c r="K190" s="86">
        <f t="shared" si="31"/>
        <v>2.7985834716946566E-2</v>
      </c>
      <c r="L190" s="86">
        <f t="shared" si="31"/>
        <v>3.3275870286204559E-2</v>
      </c>
      <c r="M190" s="86">
        <f t="shared" si="31"/>
        <v>3.2605982455946231E-2</v>
      </c>
      <c r="N190" s="86">
        <f t="shared" si="31"/>
        <v>3.1468852624004881E-2</v>
      </c>
      <c r="O190" s="86">
        <f t="shared" si="31"/>
        <v>2.3847829633894885E-2</v>
      </c>
      <c r="P190" s="86">
        <f t="shared" si="31"/>
        <v>2.6037191737371138E-2</v>
      </c>
      <c r="Q190" s="86">
        <f t="shared" si="31"/>
        <v>2.7724447277496237E-2</v>
      </c>
    </row>
    <row r="191" spans="1:17" x14ac:dyDescent="0.25">
      <c r="A191" s="57" t="s">
        <v>175</v>
      </c>
      <c r="B191" s="87">
        <f t="shared" ref="B191:Q191" si="32">IF(B$105=0,0,B$105/B$60)</f>
        <v>0.15499164205418445</v>
      </c>
      <c r="C191" s="87">
        <f t="shared" si="32"/>
        <v>0.15458047630612851</v>
      </c>
      <c r="D191" s="87">
        <f t="shared" si="32"/>
        <v>0.15426464785685937</v>
      </c>
      <c r="E191" s="87">
        <f t="shared" si="32"/>
        <v>0.15560528336956028</v>
      </c>
      <c r="F191" s="87">
        <f t="shared" si="32"/>
        <v>0.15315600090708753</v>
      </c>
      <c r="G191" s="87">
        <f t="shared" si="32"/>
        <v>0.15210024550884912</v>
      </c>
      <c r="H191" s="87">
        <f t="shared" si="32"/>
        <v>0.15042679916868126</v>
      </c>
      <c r="I191" s="87">
        <f t="shared" si="32"/>
        <v>0.15476608091242389</v>
      </c>
      <c r="J191" s="87">
        <f t="shared" si="32"/>
        <v>0.15249272134471878</v>
      </c>
      <c r="K191" s="87">
        <f t="shared" si="32"/>
        <v>0.15446339442567714</v>
      </c>
      <c r="L191" s="87">
        <f t="shared" si="32"/>
        <v>0.15163667353860294</v>
      </c>
      <c r="M191" s="87">
        <f t="shared" si="32"/>
        <v>0.15344998568743451</v>
      </c>
      <c r="N191" s="87">
        <f t="shared" si="32"/>
        <v>0.15047806585386408</v>
      </c>
      <c r="O191" s="87">
        <f t="shared" si="32"/>
        <v>0.15446923764155304</v>
      </c>
      <c r="P191" s="87">
        <f t="shared" si="32"/>
        <v>0.15640926428333476</v>
      </c>
      <c r="Q191" s="87">
        <f t="shared" si="32"/>
        <v>0.1593328299151277</v>
      </c>
    </row>
    <row r="192" spans="1:17" hidden="1" x14ac:dyDescent="0.25">
      <c r="B192" s="13"/>
    </row>
    <row r="193" spans="1:17" x14ac:dyDescent="0.25">
      <c r="B193" s="13"/>
    </row>
    <row r="194" spans="1:17" x14ac:dyDescent="0.25">
      <c r="A194" s="40" t="s">
        <v>180</v>
      </c>
      <c r="B194" s="41">
        <f t="shared" ref="B194:Q194" si="33">SUM(B$195:B$199,B$201:B$202,B$204:B$205,B$207:B$210)</f>
        <v>1</v>
      </c>
      <c r="C194" s="41">
        <f t="shared" si="33"/>
        <v>0.99999999999999989</v>
      </c>
      <c r="D194" s="41">
        <f t="shared" si="33"/>
        <v>1</v>
      </c>
      <c r="E194" s="41">
        <f t="shared" si="33"/>
        <v>0.99999999999999989</v>
      </c>
      <c r="F194" s="41">
        <f t="shared" si="33"/>
        <v>1.0000000000000002</v>
      </c>
      <c r="G194" s="41">
        <f t="shared" si="33"/>
        <v>1</v>
      </c>
      <c r="H194" s="41">
        <f t="shared" si="33"/>
        <v>1</v>
      </c>
      <c r="I194" s="41">
        <f t="shared" si="33"/>
        <v>0.99999999999999967</v>
      </c>
      <c r="J194" s="41">
        <f t="shared" si="33"/>
        <v>0.99999999999999978</v>
      </c>
      <c r="K194" s="41">
        <f t="shared" si="33"/>
        <v>0.99999999999999978</v>
      </c>
      <c r="L194" s="41">
        <f t="shared" si="33"/>
        <v>0.99999999999999989</v>
      </c>
      <c r="M194" s="41">
        <f t="shared" si="33"/>
        <v>0.99999999999999978</v>
      </c>
      <c r="N194" s="41">
        <f t="shared" si="33"/>
        <v>0.99999999999999989</v>
      </c>
      <c r="O194" s="41">
        <f t="shared" si="33"/>
        <v>0.99999999999999989</v>
      </c>
      <c r="P194" s="41">
        <f t="shared" si="33"/>
        <v>1</v>
      </c>
      <c r="Q194" s="41">
        <f t="shared" si="33"/>
        <v>0.99999999999999967</v>
      </c>
    </row>
    <row r="195" spans="1:17" x14ac:dyDescent="0.25">
      <c r="A195" s="20" t="s">
        <v>73</v>
      </c>
      <c r="B195" s="81">
        <f t="shared" ref="B195:Q195" si="34">IF(B$109=0,0,B$109/B$108)</f>
        <v>9.0091888471653999E-3</v>
      </c>
      <c r="C195" s="81">
        <f t="shared" si="34"/>
        <v>9.0723435019216814E-3</v>
      </c>
      <c r="D195" s="81">
        <f t="shared" si="34"/>
        <v>9.0617504481156214E-3</v>
      </c>
      <c r="E195" s="81">
        <f t="shared" si="34"/>
        <v>9.0987192145131068E-3</v>
      </c>
      <c r="F195" s="81">
        <f t="shared" si="34"/>
        <v>9.0237495738437999E-3</v>
      </c>
      <c r="G195" s="81">
        <f t="shared" si="34"/>
        <v>9.0146799812006739E-3</v>
      </c>
      <c r="H195" s="81">
        <f t="shared" si="34"/>
        <v>8.9853859964492359E-3</v>
      </c>
      <c r="I195" s="81">
        <f t="shared" si="34"/>
        <v>9.0224708172454843E-3</v>
      </c>
      <c r="J195" s="81">
        <f t="shared" si="34"/>
        <v>8.971032301523206E-3</v>
      </c>
      <c r="K195" s="81">
        <f t="shared" si="34"/>
        <v>9.0432913864007518E-3</v>
      </c>
      <c r="L195" s="81">
        <f t="shared" si="34"/>
        <v>8.9734022122697748E-3</v>
      </c>
      <c r="M195" s="81">
        <f t="shared" si="34"/>
        <v>8.9454848899258831E-3</v>
      </c>
      <c r="N195" s="81">
        <f t="shared" si="34"/>
        <v>8.9650901950988782E-3</v>
      </c>
      <c r="O195" s="81">
        <f t="shared" si="34"/>
        <v>9.0385928123981728E-3</v>
      </c>
      <c r="P195" s="81">
        <f t="shared" si="34"/>
        <v>9.0246450973578418E-3</v>
      </c>
      <c r="Q195" s="81">
        <f t="shared" si="34"/>
        <v>9.0101714774712179E-3</v>
      </c>
    </row>
    <row r="196" spans="1:17" x14ac:dyDescent="0.25">
      <c r="A196" s="22" t="s">
        <v>74</v>
      </c>
      <c r="B196" s="82">
        <f t="shared" ref="B196:Q196" si="35">IF(B$110=0,0,B$110/B$108)</f>
        <v>1.5613609137930721E-2</v>
      </c>
      <c r="C196" s="82">
        <f t="shared" si="35"/>
        <v>1.546494239362866E-2</v>
      </c>
      <c r="D196" s="82">
        <f t="shared" si="35"/>
        <v>1.5362601301679012E-2</v>
      </c>
      <c r="E196" s="82">
        <f t="shared" si="35"/>
        <v>1.5486692612069534E-2</v>
      </c>
      <c r="F196" s="82">
        <f t="shared" si="35"/>
        <v>1.5428351831520293E-2</v>
      </c>
      <c r="G196" s="82">
        <f t="shared" si="35"/>
        <v>1.5321581812435162E-2</v>
      </c>
      <c r="H196" s="82">
        <f t="shared" si="35"/>
        <v>1.5310083504897487E-2</v>
      </c>
      <c r="I196" s="82">
        <f t="shared" si="35"/>
        <v>1.5554905224342407E-2</v>
      </c>
      <c r="J196" s="82">
        <f t="shared" si="35"/>
        <v>1.5505743619094061E-2</v>
      </c>
      <c r="K196" s="82">
        <f t="shared" si="35"/>
        <v>1.538306621637393E-2</v>
      </c>
      <c r="L196" s="82">
        <f t="shared" si="35"/>
        <v>1.5318519466433922E-2</v>
      </c>
      <c r="M196" s="82">
        <f t="shared" si="35"/>
        <v>1.5530027657805406E-2</v>
      </c>
      <c r="N196" s="82">
        <f t="shared" si="35"/>
        <v>1.5605623496022767E-2</v>
      </c>
      <c r="O196" s="82">
        <f t="shared" si="35"/>
        <v>1.5700192153977437E-2</v>
      </c>
      <c r="P196" s="82">
        <f t="shared" si="35"/>
        <v>1.5694904899070661E-2</v>
      </c>
      <c r="Q196" s="82">
        <f t="shared" si="35"/>
        <v>1.5648814657006158E-2</v>
      </c>
    </row>
    <row r="197" spans="1:17" x14ac:dyDescent="0.25">
      <c r="A197" s="22" t="s">
        <v>75</v>
      </c>
      <c r="B197" s="82">
        <f t="shared" ref="B197:Q197" si="36">IF(B$111=0,0,B$111/B$108)</f>
        <v>1.4482249577784096E-2</v>
      </c>
      <c r="C197" s="82">
        <f t="shared" si="36"/>
        <v>1.4346262562212005E-2</v>
      </c>
      <c r="D197" s="82">
        <f t="shared" si="36"/>
        <v>1.4261797696522922E-2</v>
      </c>
      <c r="E197" s="82">
        <f t="shared" si="36"/>
        <v>1.4376004805375443E-2</v>
      </c>
      <c r="F197" s="82">
        <f t="shared" si="36"/>
        <v>1.4321615473333445E-2</v>
      </c>
      <c r="G197" s="82">
        <f t="shared" si="36"/>
        <v>1.4239694341578377E-2</v>
      </c>
      <c r="H197" s="82">
        <f t="shared" si="36"/>
        <v>1.4222872961691823E-2</v>
      </c>
      <c r="I197" s="82">
        <f t="shared" si="36"/>
        <v>1.4495084785899096E-2</v>
      </c>
      <c r="J197" s="82">
        <f t="shared" si="36"/>
        <v>1.4409080508876701E-2</v>
      </c>
      <c r="K197" s="82">
        <f t="shared" si="36"/>
        <v>1.4346954385919635E-2</v>
      </c>
      <c r="L197" s="82">
        <f t="shared" si="36"/>
        <v>1.4280791052778002E-2</v>
      </c>
      <c r="M197" s="82">
        <f t="shared" si="36"/>
        <v>1.4416258703598216E-2</v>
      </c>
      <c r="N197" s="82">
        <f t="shared" si="36"/>
        <v>1.4510330222442757E-2</v>
      </c>
      <c r="O197" s="82">
        <f t="shared" si="36"/>
        <v>1.4618202961476921E-2</v>
      </c>
      <c r="P197" s="82">
        <f t="shared" si="36"/>
        <v>1.4605317528006461E-2</v>
      </c>
      <c r="Q197" s="82">
        <f t="shared" si="36"/>
        <v>1.4536694292321271E-2</v>
      </c>
    </row>
    <row r="198" spans="1:17" x14ac:dyDescent="0.25">
      <c r="A198" s="22" t="s">
        <v>76</v>
      </c>
      <c r="B198" s="82">
        <f t="shared" ref="B198:Q198" si="37">IF(B$112=0,0,B$112/B$108)</f>
        <v>8.8016535464248952E-2</v>
      </c>
      <c r="C198" s="82">
        <f t="shared" si="37"/>
        <v>8.7707510264797645E-2</v>
      </c>
      <c r="D198" s="82">
        <f t="shared" si="37"/>
        <v>8.7288324644965706E-2</v>
      </c>
      <c r="E198" s="82">
        <f t="shared" si="37"/>
        <v>8.7873022931490394E-2</v>
      </c>
      <c r="F198" s="82">
        <f t="shared" si="37"/>
        <v>8.7374631021406343E-2</v>
      </c>
      <c r="G198" s="82">
        <f t="shared" si="37"/>
        <v>8.6888731504562611E-2</v>
      </c>
      <c r="H198" s="82">
        <f t="shared" si="37"/>
        <v>8.6786096836795903E-2</v>
      </c>
      <c r="I198" s="82">
        <f t="shared" si="37"/>
        <v>8.7652045228494929E-2</v>
      </c>
      <c r="J198" s="82">
        <f t="shared" si="37"/>
        <v>8.7499620879564685E-2</v>
      </c>
      <c r="K198" s="82">
        <f t="shared" si="37"/>
        <v>8.7005681860633857E-2</v>
      </c>
      <c r="L198" s="82">
        <f t="shared" si="37"/>
        <v>8.6614141228845296E-2</v>
      </c>
      <c r="M198" s="82">
        <f t="shared" si="37"/>
        <v>8.7590559649539559E-2</v>
      </c>
      <c r="N198" s="82">
        <f t="shared" si="37"/>
        <v>8.7868385146242525E-2</v>
      </c>
      <c r="O198" s="82">
        <f t="shared" si="37"/>
        <v>8.8386750684310997E-2</v>
      </c>
      <c r="P198" s="82">
        <f t="shared" si="37"/>
        <v>8.8423914125087724E-2</v>
      </c>
      <c r="Q198" s="82">
        <f t="shared" si="37"/>
        <v>8.8343821101167758E-2</v>
      </c>
    </row>
    <row r="199" spans="1:17" x14ac:dyDescent="0.25">
      <c r="A199" s="24" t="s">
        <v>77</v>
      </c>
      <c r="B199" s="83">
        <f t="shared" ref="B199:Q199" si="38">IF(B$113=0,0,B$113/B$108)</f>
        <v>4.1259617216088833E-2</v>
      </c>
      <c r="C199" s="83">
        <f t="shared" si="38"/>
        <v>4.1461183848585999E-2</v>
      </c>
      <c r="D199" s="83">
        <f t="shared" si="38"/>
        <v>4.141259541459489E-2</v>
      </c>
      <c r="E199" s="83">
        <f t="shared" si="38"/>
        <v>4.1490775775132001E-2</v>
      </c>
      <c r="F199" s="83">
        <f t="shared" si="38"/>
        <v>4.0743220449448343E-2</v>
      </c>
      <c r="G199" s="83">
        <f t="shared" si="38"/>
        <v>4.0642833135563355E-2</v>
      </c>
      <c r="H199" s="83">
        <f t="shared" si="38"/>
        <v>4.0632149389786973E-2</v>
      </c>
      <c r="I199" s="83">
        <f t="shared" si="38"/>
        <v>4.0787835432777669E-2</v>
      </c>
      <c r="J199" s="83">
        <f t="shared" si="38"/>
        <v>4.0440386761043501E-2</v>
      </c>
      <c r="K199" s="83">
        <f t="shared" si="38"/>
        <v>4.1364033340336094E-2</v>
      </c>
      <c r="L199" s="83">
        <f t="shared" si="38"/>
        <v>4.1046018957962317E-2</v>
      </c>
      <c r="M199" s="83">
        <f t="shared" si="38"/>
        <v>4.0768644120747079E-2</v>
      </c>
      <c r="N199" s="83">
        <f t="shared" si="38"/>
        <v>4.0931340618330057E-2</v>
      </c>
      <c r="O199" s="83">
        <f t="shared" si="38"/>
        <v>4.0943950836220919E-2</v>
      </c>
      <c r="P199" s="83">
        <f t="shared" si="38"/>
        <v>4.0875898315951363E-2</v>
      </c>
      <c r="Q199" s="83">
        <f t="shared" si="38"/>
        <v>4.0876790400006156E-2</v>
      </c>
    </row>
    <row r="200" spans="1:17" x14ac:dyDescent="0.25">
      <c r="A200" s="45" t="s">
        <v>177</v>
      </c>
      <c r="B200" s="85">
        <f t="shared" ref="B200:Q200" si="39">IF(B$118=0,0,B$118/B$108)</f>
        <v>0.12512891484235747</v>
      </c>
      <c r="C200" s="85">
        <f t="shared" si="39"/>
        <v>0.12774705321506771</v>
      </c>
      <c r="D200" s="85">
        <f t="shared" si="39"/>
        <v>0.1282595166429813</v>
      </c>
      <c r="E200" s="85">
        <f t="shared" si="39"/>
        <v>0.12810282747142718</v>
      </c>
      <c r="F200" s="85">
        <f t="shared" si="39"/>
        <v>0.12721494793044907</v>
      </c>
      <c r="G200" s="85">
        <f t="shared" si="39"/>
        <v>0.12704586974195164</v>
      </c>
      <c r="H200" s="85">
        <f t="shared" si="39"/>
        <v>0.12589403270933011</v>
      </c>
      <c r="I200" s="85">
        <f t="shared" si="39"/>
        <v>0.12243069251186897</v>
      </c>
      <c r="J200" s="85">
        <f t="shared" si="39"/>
        <v>0.12244005441957033</v>
      </c>
      <c r="K200" s="85">
        <f t="shared" si="39"/>
        <v>0.12309753468277704</v>
      </c>
      <c r="L200" s="85">
        <f t="shared" si="39"/>
        <v>0.12446191576911203</v>
      </c>
      <c r="M200" s="85">
        <f t="shared" si="39"/>
        <v>0.12286438877318132</v>
      </c>
      <c r="N200" s="85">
        <f t="shared" si="39"/>
        <v>0.12015068043393808</v>
      </c>
      <c r="O200" s="85">
        <f t="shared" si="39"/>
        <v>0.1213976396519813</v>
      </c>
      <c r="P200" s="85">
        <f t="shared" si="39"/>
        <v>0.12223994599434596</v>
      </c>
      <c r="Q200" s="85">
        <f t="shared" si="39"/>
        <v>0.12416150026202953</v>
      </c>
    </row>
    <row r="201" spans="1:17" x14ac:dyDescent="0.25">
      <c r="A201" s="47" t="s">
        <v>178</v>
      </c>
      <c r="B201" s="86">
        <f t="shared" ref="B201:Q201" si="40">IF(B$119=0,0,B$119/B$108)</f>
        <v>0.109110251423279</v>
      </c>
      <c r="C201" s="86">
        <f t="shared" si="40"/>
        <v>0.1116048353584238</v>
      </c>
      <c r="D201" s="86">
        <f t="shared" si="40"/>
        <v>0.11217104663893797</v>
      </c>
      <c r="E201" s="86">
        <f t="shared" si="40"/>
        <v>0.11192949713230958</v>
      </c>
      <c r="F201" s="86">
        <f t="shared" si="40"/>
        <v>0.11115378145354764</v>
      </c>
      <c r="G201" s="86">
        <f t="shared" si="40"/>
        <v>0.11103196749567847</v>
      </c>
      <c r="H201" s="86">
        <f t="shared" si="40"/>
        <v>0.10996571143288285</v>
      </c>
      <c r="I201" s="86">
        <f t="shared" si="40"/>
        <v>0.10644690630217439</v>
      </c>
      <c r="J201" s="86">
        <f t="shared" si="40"/>
        <v>0.10660149863485632</v>
      </c>
      <c r="K201" s="86">
        <f t="shared" si="40"/>
        <v>0.10719935938244317</v>
      </c>
      <c r="L201" s="86">
        <f t="shared" si="40"/>
        <v>0.10864815324166673</v>
      </c>
      <c r="M201" s="86">
        <f t="shared" si="40"/>
        <v>0.10711080199951693</v>
      </c>
      <c r="N201" s="86">
        <f t="shared" si="40"/>
        <v>0.10443497618133189</v>
      </c>
      <c r="O201" s="86">
        <f t="shared" si="40"/>
        <v>0.10544484873722644</v>
      </c>
      <c r="P201" s="86">
        <f t="shared" si="40"/>
        <v>0.10644054854801803</v>
      </c>
      <c r="Q201" s="86">
        <f t="shared" si="40"/>
        <v>0.10837673704388476</v>
      </c>
    </row>
    <row r="202" spans="1:17" x14ac:dyDescent="0.25">
      <c r="A202" s="47" t="s">
        <v>179</v>
      </c>
      <c r="B202" s="86">
        <f t="shared" ref="B202:Q202" si="41">IF(B$130=0,0,B$130/B$108)</f>
        <v>1.6018663419078524E-2</v>
      </c>
      <c r="C202" s="86">
        <f t="shared" si="41"/>
        <v>1.6142217856643892E-2</v>
      </c>
      <c r="D202" s="86">
        <f t="shared" si="41"/>
        <v>1.6088470004043311E-2</v>
      </c>
      <c r="E202" s="86">
        <f t="shared" si="41"/>
        <v>1.6173330339117577E-2</v>
      </c>
      <c r="F202" s="86">
        <f t="shared" si="41"/>
        <v>1.6061166476901426E-2</v>
      </c>
      <c r="G202" s="86">
        <f t="shared" si="41"/>
        <v>1.6013902246273182E-2</v>
      </c>
      <c r="H202" s="86">
        <f t="shared" si="41"/>
        <v>1.592832127644728E-2</v>
      </c>
      <c r="I202" s="86">
        <f t="shared" si="41"/>
        <v>1.598378620969455E-2</v>
      </c>
      <c r="J202" s="86">
        <f t="shared" si="41"/>
        <v>1.5838555784713992E-2</v>
      </c>
      <c r="K202" s="86">
        <f t="shared" si="41"/>
        <v>1.5898175300333862E-2</v>
      </c>
      <c r="L202" s="86">
        <f t="shared" si="41"/>
        <v>1.5813762527445339E-2</v>
      </c>
      <c r="M202" s="86">
        <f t="shared" si="41"/>
        <v>1.5753586773664435E-2</v>
      </c>
      <c r="N202" s="86">
        <f t="shared" si="41"/>
        <v>1.5715704252606173E-2</v>
      </c>
      <c r="O202" s="86">
        <f t="shared" si="41"/>
        <v>1.5952790914754853E-2</v>
      </c>
      <c r="P202" s="86">
        <f t="shared" si="41"/>
        <v>1.5799397446327922E-2</v>
      </c>
      <c r="Q202" s="86">
        <f t="shared" si="41"/>
        <v>1.5784763218144746E-2</v>
      </c>
    </row>
    <row r="203" spans="1:17" x14ac:dyDescent="0.25">
      <c r="A203" s="45" t="s">
        <v>168</v>
      </c>
      <c r="B203" s="85">
        <f t="shared" ref="B203:Q203" si="42">IF(B$131=0,0,B$131/B$108)</f>
        <v>0.18990998783070451</v>
      </c>
      <c r="C203" s="85">
        <f t="shared" si="42"/>
        <v>0.19361400794071792</v>
      </c>
      <c r="D203" s="85">
        <f t="shared" si="42"/>
        <v>0.19590282909480508</v>
      </c>
      <c r="E203" s="85">
        <f t="shared" si="42"/>
        <v>0.19406861011313503</v>
      </c>
      <c r="F203" s="85">
        <f t="shared" si="42"/>
        <v>0.19410180694356963</v>
      </c>
      <c r="G203" s="85">
        <f t="shared" si="42"/>
        <v>0.1960243922971977</v>
      </c>
      <c r="H203" s="85">
        <f t="shared" si="42"/>
        <v>0.19655918498651009</v>
      </c>
      <c r="I203" s="85">
        <f t="shared" si="42"/>
        <v>0.19363311652788662</v>
      </c>
      <c r="J203" s="85">
        <f t="shared" si="42"/>
        <v>0.19441687019789358</v>
      </c>
      <c r="K203" s="85">
        <f t="shared" si="42"/>
        <v>0.19692673124419452</v>
      </c>
      <c r="L203" s="85">
        <f t="shared" si="42"/>
        <v>0.19752791185300372</v>
      </c>
      <c r="M203" s="85">
        <f t="shared" si="42"/>
        <v>0.19401516259644336</v>
      </c>
      <c r="N203" s="85">
        <f t="shared" si="42"/>
        <v>0.19334688341868464</v>
      </c>
      <c r="O203" s="85">
        <f t="shared" si="42"/>
        <v>0.1917498187189409</v>
      </c>
      <c r="P203" s="85">
        <f t="shared" si="42"/>
        <v>0.190634197811587</v>
      </c>
      <c r="Q203" s="85">
        <f t="shared" si="42"/>
        <v>0.19133117969535035</v>
      </c>
    </row>
    <row r="204" spans="1:17" x14ac:dyDescent="0.25">
      <c r="A204" s="47" t="s">
        <v>169</v>
      </c>
      <c r="B204" s="86">
        <f t="shared" ref="B204:Q204" si="43">IF(B$132=0,0,B$132/B$108)</f>
        <v>0.13459515080541631</v>
      </c>
      <c r="C204" s="86">
        <f t="shared" si="43"/>
        <v>0.14479274451488355</v>
      </c>
      <c r="D204" s="86">
        <f t="shared" si="43"/>
        <v>0.14214270503924459</v>
      </c>
      <c r="E204" s="86">
        <f t="shared" si="43"/>
        <v>0.15118029557566928</v>
      </c>
      <c r="F204" s="86">
        <f t="shared" si="43"/>
        <v>0.13643301699911065</v>
      </c>
      <c r="G204" s="86">
        <f t="shared" si="43"/>
        <v>0.13004280233553844</v>
      </c>
      <c r="H204" s="86">
        <f t="shared" si="43"/>
        <v>0.12065496746230482</v>
      </c>
      <c r="I204" s="86">
        <f t="shared" si="43"/>
        <v>0.12242094452069439</v>
      </c>
      <c r="J204" s="86">
        <f t="shared" si="43"/>
        <v>0.10872155723945646</v>
      </c>
      <c r="K204" s="86">
        <f t="shared" si="43"/>
        <v>0.11975028727168893</v>
      </c>
      <c r="L204" s="86">
        <f t="shared" si="43"/>
        <v>0.10514403829805107</v>
      </c>
      <c r="M204" s="86">
        <f t="shared" si="43"/>
        <v>9.5195855556831466E-2</v>
      </c>
      <c r="N204" s="86">
        <f t="shared" si="43"/>
        <v>9.8850779987051773E-2</v>
      </c>
      <c r="O204" s="86">
        <f t="shared" si="43"/>
        <v>0.11274149789927623</v>
      </c>
      <c r="P204" s="86">
        <f t="shared" si="43"/>
        <v>0.11464838430483953</v>
      </c>
      <c r="Q204" s="86">
        <f t="shared" si="43"/>
        <v>0.11184069923472006</v>
      </c>
    </row>
    <row r="205" spans="1:17" x14ac:dyDescent="0.25">
      <c r="A205" s="47" t="s">
        <v>170</v>
      </c>
      <c r="B205" s="86">
        <f t="shared" ref="B205:Q205" si="44">IF(B$138=0,0,B$138/B$108)</f>
        <v>5.5314837025288194E-2</v>
      </c>
      <c r="C205" s="86">
        <f t="shared" si="44"/>
        <v>4.8821263425834316E-2</v>
      </c>
      <c r="D205" s="86">
        <f t="shared" si="44"/>
        <v>5.3760124055560542E-2</v>
      </c>
      <c r="E205" s="86">
        <f t="shared" si="44"/>
        <v>4.2888314537465708E-2</v>
      </c>
      <c r="F205" s="86">
        <f t="shared" si="44"/>
        <v>5.7668789944459016E-2</v>
      </c>
      <c r="G205" s="86">
        <f t="shared" si="44"/>
        <v>6.5981589961659315E-2</v>
      </c>
      <c r="H205" s="86">
        <f t="shared" si="44"/>
        <v>7.5904217524205245E-2</v>
      </c>
      <c r="I205" s="86">
        <f t="shared" si="44"/>
        <v>7.1212172007192126E-2</v>
      </c>
      <c r="J205" s="86">
        <f t="shared" si="44"/>
        <v>8.5695312958437131E-2</v>
      </c>
      <c r="K205" s="86">
        <f t="shared" si="44"/>
        <v>7.7176443972505615E-2</v>
      </c>
      <c r="L205" s="86">
        <f t="shared" si="44"/>
        <v>9.2383873554952617E-2</v>
      </c>
      <c r="M205" s="86">
        <f t="shared" si="44"/>
        <v>9.8819307039611851E-2</v>
      </c>
      <c r="N205" s="86">
        <f t="shared" si="44"/>
        <v>9.4496103431632908E-2</v>
      </c>
      <c r="O205" s="86">
        <f t="shared" si="44"/>
        <v>7.9008320819664621E-2</v>
      </c>
      <c r="P205" s="86">
        <f t="shared" si="44"/>
        <v>7.5985813506747421E-2</v>
      </c>
      <c r="Q205" s="86">
        <f t="shared" si="44"/>
        <v>7.9490480460630286E-2</v>
      </c>
    </row>
    <row r="206" spans="1:17" x14ac:dyDescent="0.25">
      <c r="A206" s="45" t="s">
        <v>171</v>
      </c>
      <c r="B206" s="84">
        <f t="shared" ref="B206:Q206" si="45">IF(B$139=0,0,B$139/B$108)</f>
        <v>0.17144832161081716</v>
      </c>
      <c r="C206" s="84">
        <f t="shared" si="45"/>
        <v>0.16939589449014897</v>
      </c>
      <c r="D206" s="84">
        <f t="shared" si="45"/>
        <v>0.16981145275599233</v>
      </c>
      <c r="E206" s="84">
        <f t="shared" si="45"/>
        <v>0.16756947064975108</v>
      </c>
      <c r="F206" s="84">
        <f t="shared" si="45"/>
        <v>0.17036425419344595</v>
      </c>
      <c r="G206" s="84">
        <f t="shared" si="45"/>
        <v>0.17218125967368061</v>
      </c>
      <c r="H206" s="84">
        <f t="shared" si="45"/>
        <v>0.17377978135417904</v>
      </c>
      <c r="I206" s="84">
        <f t="shared" si="45"/>
        <v>0.17262544284010933</v>
      </c>
      <c r="J206" s="84">
        <f t="shared" si="45"/>
        <v>0.17600129897510947</v>
      </c>
      <c r="K206" s="84">
        <f t="shared" si="45"/>
        <v>0.17387482899822704</v>
      </c>
      <c r="L206" s="84">
        <f t="shared" si="45"/>
        <v>0.17635872574668571</v>
      </c>
      <c r="M206" s="84">
        <f t="shared" si="45"/>
        <v>0.17788431872257862</v>
      </c>
      <c r="N206" s="84">
        <f t="shared" si="45"/>
        <v>0.17728300486874818</v>
      </c>
      <c r="O206" s="84">
        <f t="shared" si="45"/>
        <v>0.17377492998551811</v>
      </c>
      <c r="P206" s="84">
        <f t="shared" si="45"/>
        <v>0.17425373854016557</v>
      </c>
      <c r="Q206" s="84">
        <f t="shared" si="45"/>
        <v>0.17414243837732304</v>
      </c>
    </row>
    <row r="207" spans="1:17" x14ac:dyDescent="0.25">
      <c r="A207" s="47" t="s">
        <v>181</v>
      </c>
      <c r="B207" s="86">
        <f t="shared" ref="B207:Q207" si="46">IF(B$140=0,0,B$140/B$108)</f>
        <v>7.6279073952810528E-2</v>
      </c>
      <c r="C207" s="86">
        <f t="shared" si="46"/>
        <v>7.7044272009623105E-2</v>
      </c>
      <c r="D207" s="86">
        <f t="shared" si="46"/>
        <v>7.4063470702513123E-2</v>
      </c>
      <c r="E207" s="86">
        <f t="shared" si="46"/>
        <v>8.0508932950350554E-2</v>
      </c>
      <c r="F207" s="86">
        <f t="shared" si="46"/>
        <v>7.4513831891751689E-2</v>
      </c>
      <c r="G207" s="86">
        <f t="shared" si="46"/>
        <v>6.9778787032629477E-2</v>
      </c>
      <c r="H207" s="86">
        <f t="shared" si="46"/>
        <v>6.5175687099376919E-2</v>
      </c>
      <c r="I207" s="86">
        <f t="shared" si="46"/>
        <v>7.1427571496599146E-2</v>
      </c>
      <c r="J207" s="86">
        <f t="shared" si="46"/>
        <v>6.3174608321524828E-2</v>
      </c>
      <c r="K207" s="86">
        <f t="shared" si="46"/>
        <v>6.7471163547156765E-2</v>
      </c>
      <c r="L207" s="86">
        <f t="shared" si="46"/>
        <v>5.9887161732961366E-2</v>
      </c>
      <c r="M207" s="86">
        <f t="shared" si="46"/>
        <v>5.6718488268833279E-2</v>
      </c>
      <c r="N207" s="86">
        <f t="shared" si="46"/>
        <v>5.8860308720481855E-2</v>
      </c>
      <c r="O207" s="86">
        <f t="shared" si="46"/>
        <v>6.8998682196958594E-2</v>
      </c>
      <c r="P207" s="86">
        <f t="shared" si="46"/>
        <v>6.8478608353701953E-2</v>
      </c>
      <c r="Q207" s="86">
        <f t="shared" si="46"/>
        <v>6.726059599403926E-2</v>
      </c>
    </row>
    <row r="208" spans="1:17" x14ac:dyDescent="0.25">
      <c r="A208" s="47" t="s">
        <v>173</v>
      </c>
      <c r="B208" s="86">
        <f t="shared" ref="B208:Q208" si="47">IF(B$141=0,0,B$141/B$108)</f>
        <v>5.2323663370220402E-2</v>
      </c>
      <c r="C208" s="86">
        <f t="shared" si="47"/>
        <v>5.5105865602245868E-2</v>
      </c>
      <c r="D208" s="86">
        <f t="shared" si="47"/>
        <v>5.5554533425378895E-2</v>
      </c>
      <c r="E208" s="86">
        <f t="shared" si="47"/>
        <v>5.5176456503435223E-2</v>
      </c>
      <c r="F208" s="86">
        <f t="shared" si="47"/>
        <v>5.4187837670239901E-2</v>
      </c>
      <c r="G208" s="86">
        <f t="shared" si="47"/>
        <v>5.4741048601013031E-2</v>
      </c>
      <c r="H208" s="86">
        <f t="shared" si="47"/>
        <v>5.4007881936125574E-2</v>
      </c>
      <c r="I208" s="86">
        <f t="shared" si="47"/>
        <v>5.11030465440723E-2</v>
      </c>
      <c r="J208" s="86">
        <f t="shared" si="47"/>
        <v>5.1512885309835506E-2</v>
      </c>
      <c r="K208" s="86">
        <f t="shared" si="47"/>
        <v>5.2541352066090105E-2</v>
      </c>
      <c r="L208" s="86">
        <f t="shared" si="47"/>
        <v>5.2737971673984065E-2</v>
      </c>
      <c r="M208" s="86">
        <f t="shared" si="47"/>
        <v>5.1324115162852305E-2</v>
      </c>
      <c r="N208" s="86">
        <f t="shared" si="47"/>
        <v>4.951308370666261E-2</v>
      </c>
      <c r="O208" s="86">
        <f t="shared" si="47"/>
        <v>4.9863990215146946E-2</v>
      </c>
      <c r="P208" s="86">
        <f t="shared" si="47"/>
        <v>5.0510745337884889E-2</v>
      </c>
      <c r="Q208" s="86">
        <f t="shared" si="47"/>
        <v>5.2156652480707791E-2</v>
      </c>
    </row>
    <row r="209" spans="1:17" x14ac:dyDescent="0.25">
      <c r="A209" s="47" t="s">
        <v>174</v>
      </c>
      <c r="B209" s="86">
        <f t="shared" ref="B209:Q209" si="48">IF(B$152=0,0,B$152/B$108)</f>
        <v>4.2845584287786231E-2</v>
      </c>
      <c r="C209" s="86">
        <f t="shared" si="48"/>
        <v>3.7245756878279974E-2</v>
      </c>
      <c r="D209" s="86">
        <f t="shared" si="48"/>
        <v>4.0193448628100342E-2</v>
      </c>
      <c r="E209" s="86">
        <f t="shared" si="48"/>
        <v>3.188408119596528E-2</v>
      </c>
      <c r="F209" s="86">
        <f t="shared" si="48"/>
        <v>4.1662584631454398E-2</v>
      </c>
      <c r="G209" s="86">
        <f t="shared" si="48"/>
        <v>4.7661424040038092E-2</v>
      </c>
      <c r="H209" s="86">
        <f t="shared" si="48"/>
        <v>5.4596212318676562E-2</v>
      </c>
      <c r="I209" s="86">
        <f t="shared" si="48"/>
        <v>5.0094824799437936E-2</v>
      </c>
      <c r="J209" s="86">
        <f t="shared" si="48"/>
        <v>6.131380534374907E-2</v>
      </c>
      <c r="K209" s="86">
        <f t="shared" si="48"/>
        <v>5.3862313384980189E-2</v>
      </c>
      <c r="L209" s="86">
        <f t="shared" si="48"/>
        <v>6.3733592339740242E-2</v>
      </c>
      <c r="M209" s="86">
        <f t="shared" si="48"/>
        <v>6.9841715290892989E-2</v>
      </c>
      <c r="N209" s="86">
        <f t="shared" si="48"/>
        <v>6.8909612441603679E-2</v>
      </c>
      <c r="O209" s="86">
        <f t="shared" si="48"/>
        <v>5.4912257573412629E-2</v>
      </c>
      <c r="P209" s="86">
        <f t="shared" si="48"/>
        <v>5.5264384848578756E-2</v>
      </c>
      <c r="Q209" s="86">
        <f t="shared" si="48"/>
        <v>5.4725189902575987E-2</v>
      </c>
    </row>
    <row r="210" spans="1:17" x14ac:dyDescent="0.25">
      <c r="A210" s="57" t="s">
        <v>175</v>
      </c>
      <c r="B210" s="87">
        <f t="shared" ref="B210:Q210" si="49">IF(B$153=0,0,B$153/B$108)</f>
        <v>0.34513157547290285</v>
      </c>
      <c r="C210" s="87">
        <f t="shared" si="49"/>
        <v>0.34119080178291938</v>
      </c>
      <c r="D210" s="87">
        <f t="shared" si="49"/>
        <v>0.33863913200034312</v>
      </c>
      <c r="E210" s="87">
        <f t="shared" si="49"/>
        <v>0.34193387642710615</v>
      </c>
      <c r="F210" s="87">
        <f t="shared" si="49"/>
        <v>0.34142742258298325</v>
      </c>
      <c r="G210" s="87">
        <f t="shared" si="49"/>
        <v>0.33864095751182982</v>
      </c>
      <c r="H210" s="87">
        <f t="shared" si="49"/>
        <v>0.33783041226035937</v>
      </c>
      <c r="I210" s="87">
        <f t="shared" si="49"/>
        <v>0.34379840663137529</v>
      </c>
      <c r="J210" s="87">
        <f t="shared" si="49"/>
        <v>0.34031591233732428</v>
      </c>
      <c r="K210" s="87">
        <f t="shared" si="49"/>
        <v>0.33895787788513693</v>
      </c>
      <c r="L210" s="87">
        <f t="shared" si="49"/>
        <v>0.33541857371290906</v>
      </c>
      <c r="M210" s="87">
        <f t="shared" si="49"/>
        <v>0.33798515488618042</v>
      </c>
      <c r="N210" s="87">
        <f t="shared" si="49"/>
        <v>0.34133866160049209</v>
      </c>
      <c r="O210" s="87">
        <f t="shared" si="49"/>
        <v>0.34438992219517506</v>
      </c>
      <c r="P210" s="87">
        <f t="shared" si="49"/>
        <v>0.34424743768842747</v>
      </c>
      <c r="Q210" s="87">
        <f t="shared" si="49"/>
        <v>0.34194858973732423</v>
      </c>
    </row>
    <row r="211" spans="1:17" x14ac:dyDescent="0.25">
      <c r="B211" s="13"/>
    </row>
    <row r="212" spans="1:17" ht="12.75" x14ac:dyDescent="0.25">
      <c r="A212" s="14" t="s">
        <v>104</v>
      </c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 spans="1:17" x14ac:dyDescent="0.25">
      <c r="B213" s="13"/>
    </row>
    <row r="214" spans="1:17" x14ac:dyDescent="0.25">
      <c r="A214" s="40" t="s">
        <v>182</v>
      </c>
      <c r="B214" s="90">
        <v>0.47697543768963663</v>
      </c>
      <c r="C214" s="90">
        <v>0.47615847824898777</v>
      </c>
      <c r="D214" s="90">
        <v>0.48204549251937617</v>
      </c>
      <c r="E214" s="90">
        <v>0.48588927635539214</v>
      </c>
      <c r="F214" s="90">
        <v>0.48929003277869554</v>
      </c>
      <c r="G214" s="90">
        <v>0.49676375736945322</v>
      </c>
      <c r="H214" s="90">
        <v>0.49897461093790046</v>
      </c>
      <c r="I214" s="90">
        <v>0.50406805982553826</v>
      </c>
      <c r="J214" s="90">
        <v>0.52193425237267688</v>
      </c>
      <c r="K214" s="90">
        <v>0.52191647353709125</v>
      </c>
      <c r="L214" s="90">
        <v>0.54315635737901791</v>
      </c>
      <c r="M214" s="90">
        <v>0.55691393784661325</v>
      </c>
      <c r="N214" s="90">
        <v>0.5572333958246094</v>
      </c>
      <c r="O214" s="90">
        <v>0.55904512896633041</v>
      </c>
      <c r="P214" s="90">
        <v>0.55736536917112323</v>
      </c>
      <c r="Q214" s="90">
        <v>0.57531247248474204</v>
      </c>
    </row>
    <row r="215" spans="1:17" x14ac:dyDescent="0.25">
      <c r="A215" s="20" t="s">
        <v>73</v>
      </c>
      <c r="B215" s="91">
        <v>0.37901967160993322</v>
      </c>
      <c r="C215" s="91">
        <v>0.37957154660268716</v>
      </c>
      <c r="D215" s="91">
        <v>0.38365698902194462</v>
      </c>
      <c r="E215" s="91">
        <v>0.38758548163871442</v>
      </c>
      <c r="F215" s="91">
        <v>0.38945296671056079</v>
      </c>
      <c r="G215" s="91">
        <v>0.39441514220617596</v>
      </c>
      <c r="H215" s="91">
        <v>0.3954006121342597</v>
      </c>
      <c r="I215" s="91">
        <v>0.4000254037707317</v>
      </c>
      <c r="J215" s="91">
        <v>0.41418303747897645</v>
      </c>
      <c r="K215" s="91">
        <v>0.41438531545181362</v>
      </c>
      <c r="L215" s="91">
        <v>0.43142692736292793</v>
      </c>
      <c r="M215" s="91">
        <v>0.44039013351741946</v>
      </c>
      <c r="N215" s="91">
        <v>0.44095490450496388</v>
      </c>
      <c r="O215" s="91">
        <v>0.44209644541972176</v>
      </c>
      <c r="P215" s="91">
        <v>0.44211378742392315</v>
      </c>
      <c r="Q215" s="91">
        <v>0.45730598036770131</v>
      </c>
    </row>
    <row r="216" spans="1:17" x14ac:dyDescent="0.25">
      <c r="A216" s="22" t="s">
        <v>74</v>
      </c>
      <c r="B216" s="92">
        <v>0.1004095961158018</v>
      </c>
      <c r="C216" s="92">
        <v>0.1007201779067991</v>
      </c>
      <c r="D216" s="92">
        <v>0.10175399799298966</v>
      </c>
      <c r="E216" s="92">
        <v>0.1029633834483171</v>
      </c>
      <c r="F216" s="92">
        <v>0.10344770440797327</v>
      </c>
      <c r="G216" s="92">
        <v>0.10475531869236232</v>
      </c>
      <c r="H216" s="92">
        <v>0.10498905120788397</v>
      </c>
      <c r="I216" s="92">
        <v>0.1061780019622999</v>
      </c>
      <c r="J216" s="92">
        <v>0.11001538527660897</v>
      </c>
      <c r="K216" s="92">
        <v>0.11012239277626798</v>
      </c>
      <c r="L216" s="92">
        <v>0.11452778170512488</v>
      </c>
      <c r="M216" s="92">
        <v>0.11702842035418072</v>
      </c>
      <c r="N216" s="92">
        <v>0.11700774142477398</v>
      </c>
      <c r="O216" s="92">
        <v>0.11738727553617864</v>
      </c>
      <c r="P216" s="92">
        <v>0.11738981046837695</v>
      </c>
      <c r="Q216" s="92">
        <v>0.12138568078386741</v>
      </c>
    </row>
    <row r="217" spans="1:17" x14ac:dyDescent="0.25">
      <c r="A217" s="22" t="s">
        <v>75</v>
      </c>
      <c r="B217" s="92">
        <v>0.53863493889769709</v>
      </c>
      <c r="C217" s="92">
        <v>0.53949500184109356</v>
      </c>
      <c r="D217" s="92">
        <v>0.54526958078021026</v>
      </c>
      <c r="E217" s="92">
        <v>0.55119007948816046</v>
      </c>
      <c r="F217" s="92">
        <v>0.55400720249378943</v>
      </c>
      <c r="G217" s="92">
        <v>0.56090007945525744</v>
      </c>
      <c r="H217" s="92">
        <v>0.56144500785845697</v>
      </c>
      <c r="I217" s="92">
        <v>0.56718932057391036</v>
      </c>
      <c r="J217" s="92">
        <v>0.5871667587535836</v>
      </c>
      <c r="K217" s="92">
        <v>0.58750204221424196</v>
      </c>
      <c r="L217" s="92">
        <v>0.61137964650772558</v>
      </c>
      <c r="M217" s="92">
        <v>0.6243893936213839</v>
      </c>
      <c r="N217" s="92">
        <v>0.62496781618032959</v>
      </c>
      <c r="O217" s="92">
        <v>0.62638129726937652</v>
      </c>
      <c r="P217" s="92">
        <v>0.62659145338844979</v>
      </c>
      <c r="Q217" s="92">
        <v>0.64776413425373114</v>
      </c>
    </row>
    <row r="218" spans="1:17" x14ac:dyDescent="0.25">
      <c r="A218" s="22" t="s">
        <v>76</v>
      </c>
      <c r="B218" s="92">
        <v>0.38680638644863763</v>
      </c>
      <c r="C218" s="92">
        <v>0.38799629315297385</v>
      </c>
      <c r="D218" s="92">
        <v>0.39208109389916757</v>
      </c>
      <c r="E218" s="92">
        <v>0.39698867468548665</v>
      </c>
      <c r="F218" s="92">
        <v>0.39884652974951046</v>
      </c>
      <c r="G218" s="92">
        <v>0.40389397049822678</v>
      </c>
      <c r="H218" s="92">
        <v>0.40478466221407738</v>
      </c>
      <c r="I218" s="92">
        <v>0.40930720657506869</v>
      </c>
      <c r="J218" s="92">
        <v>0.42411492961970049</v>
      </c>
      <c r="K218" s="92">
        <v>0.42465776689865514</v>
      </c>
      <c r="L218" s="92">
        <v>0.44153715114442882</v>
      </c>
      <c r="M218" s="92">
        <v>0.45118258058884142</v>
      </c>
      <c r="N218" s="92">
        <v>0.45108543739872425</v>
      </c>
      <c r="O218" s="92">
        <v>0.45256134833100514</v>
      </c>
      <c r="P218" s="92">
        <v>0.4525531749168234</v>
      </c>
      <c r="Q218" s="92">
        <v>0.46789115298775313</v>
      </c>
    </row>
    <row r="219" spans="1:17" x14ac:dyDescent="0.25">
      <c r="A219" s="24" t="s">
        <v>77</v>
      </c>
      <c r="B219" s="93">
        <v>0.61759440100111551</v>
      </c>
      <c r="C219" s="93">
        <v>0.61947837031493125</v>
      </c>
      <c r="D219" s="93">
        <v>0.62610848208973657</v>
      </c>
      <c r="E219" s="93">
        <v>0.62971464996601212</v>
      </c>
      <c r="F219" s="93">
        <v>0.63071979637707387</v>
      </c>
      <c r="G219" s="93">
        <v>0.63822204081015899</v>
      </c>
      <c r="H219" s="93">
        <v>0.64051411364312005</v>
      </c>
      <c r="I219" s="93">
        <v>0.64637854250683802</v>
      </c>
      <c r="J219" s="93">
        <v>0.66758291856321228</v>
      </c>
      <c r="K219" s="93">
        <v>0.67667970751611184</v>
      </c>
      <c r="L219" s="93">
        <v>0.70475544613762797</v>
      </c>
      <c r="M219" s="93">
        <v>0.71847361013173461</v>
      </c>
      <c r="N219" s="93">
        <v>0.71833003100150949</v>
      </c>
      <c r="O219" s="93">
        <v>0.71904167128014573</v>
      </c>
      <c r="P219" s="93">
        <v>0.71920334456897517</v>
      </c>
      <c r="Q219" s="93">
        <v>0.74638390971277735</v>
      </c>
    </row>
    <row r="220" spans="1:17" x14ac:dyDescent="0.25">
      <c r="A220" s="98" t="s">
        <v>163</v>
      </c>
      <c r="B220" s="103">
        <v>1</v>
      </c>
      <c r="C220" s="103">
        <v>1</v>
      </c>
      <c r="D220" s="103">
        <v>1</v>
      </c>
      <c r="E220" s="103">
        <v>1</v>
      </c>
      <c r="F220" s="103">
        <v>1</v>
      </c>
      <c r="G220" s="103">
        <v>1</v>
      </c>
      <c r="H220" s="103">
        <v>1</v>
      </c>
      <c r="I220" s="103">
        <v>1</v>
      </c>
      <c r="J220" s="103">
        <v>1</v>
      </c>
      <c r="K220" s="103">
        <v>1</v>
      </c>
      <c r="L220" s="103">
        <v>1</v>
      </c>
      <c r="M220" s="103">
        <v>1</v>
      </c>
      <c r="N220" s="103">
        <v>1</v>
      </c>
      <c r="O220" s="103">
        <v>1</v>
      </c>
      <c r="P220" s="103">
        <v>1</v>
      </c>
      <c r="Q220" s="103">
        <v>1</v>
      </c>
    </row>
    <row r="221" spans="1:17" x14ac:dyDescent="0.25">
      <c r="A221" s="45" t="s">
        <v>167</v>
      </c>
      <c r="B221" s="95">
        <v>0.53428089549600533</v>
      </c>
      <c r="C221" s="95">
        <v>0.53239443986360913</v>
      </c>
      <c r="D221" s="95">
        <v>0.53846117832457607</v>
      </c>
      <c r="E221" s="95">
        <v>0.54328137348587202</v>
      </c>
      <c r="F221" s="95">
        <v>0.54616865535023251</v>
      </c>
      <c r="G221" s="95">
        <v>0.5557831154910734</v>
      </c>
      <c r="H221" s="95">
        <v>0.55741406642680835</v>
      </c>
      <c r="I221" s="95">
        <v>0.56436885744502741</v>
      </c>
      <c r="J221" s="95">
        <v>0.58418333542753309</v>
      </c>
      <c r="K221" s="95">
        <v>0.58524617157975345</v>
      </c>
      <c r="L221" s="95">
        <v>0.60788416462021222</v>
      </c>
      <c r="M221" s="95">
        <v>0.62298712277347079</v>
      </c>
      <c r="N221" s="95">
        <v>0.62352183182662657</v>
      </c>
      <c r="O221" s="95">
        <v>0.62619791511606937</v>
      </c>
      <c r="P221" s="95">
        <v>0.62521009372205016</v>
      </c>
      <c r="Q221" s="95">
        <v>0.64509567690673486</v>
      </c>
    </row>
    <row r="222" spans="1:17" x14ac:dyDescent="0.25">
      <c r="A222" s="45" t="s">
        <v>168</v>
      </c>
      <c r="B222" s="95">
        <v>0.3759165378067279</v>
      </c>
      <c r="C222" s="95">
        <v>0.37577347411914602</v>
      </c>
      <c r="D222" s="95">
        <v>0.38134275053668376</v>
      </c>
      <c r="E222" s="95">
        <v>0.38207485259422702</v>
      </c>
      <c r="F222" s="95">
        <v>0.38918539899658972</v>
      </c>
      <c r="G222" s="95">
        <v>0.39502637559671228</v>
      </c>
      <c r="H222" s="95">
        <v>0.39925880493394439</v>
      </c>
      <c r="I222" s="95">
        <v>0.40130384527658297</v>
      </c>
      <c r="J222" s="95">
        <v>0.41823566454292627</v>
      </c>
      <c r="K222" s="95">
        <v>0.41349111610869244</v>
      </c>
      <c r="L222" s="95">
        <v>0.44004090239287136</v>
      </c>
      <c r="M222" s="95">
        <v>0.44798213083207039</v>
      </c>
      <c r="N222" s="95">
        <v>0.44827557720607641</v>
      </c>
      <c r="O222" s="95">
        <v>0.44751441099132921</v>
      </c>
      <c r="P222" s="95">
        <v>0.44552570063046393</v>
      </c>
      <c r="Q222" s="95">
        <v>0.4621545396851125</v>
      </c>
    </row>
    <row r="223" spans="1:17" x14ac:dyDescent="0.25">
      <c r="A223" s="45" t="s">
        <v>171</v>
      </c>
      <c r="B223" s="94">
        <v>0.49032803206380143</v>
      </c>
      <c r="C223" s="94">
        <v>0.48728918022477502</v>
      </c>
      <c r="D223" s="94">
        <v>0.4939478555425621</v>
      </c>
      <c r="E223" s="94">
        <v>0.49435588078501075</v>
      </c>
      <c r="F223" s="94">
        <v>0.50540242895254472</v>
      </c>
      <c r="G223" s="94">
        <v>0.5167434813932209</v>
      </c>
      <c r="H223" s="94">
        <v>0.52269012083087463</v>
      </c>
      <c r="I223" s="94">
        <v>0.5218270686573121</v>
      </c>
      <c r="J223" s="94">
        <v>0.54786430667463137</v>
      </c>
      <c r="K223" s="94">
        <v>0.53590050199823036</v>
      </c>
      <c r="L223" s="94">
        <v>0.56683761126354815</v>
      </c>
      <c r="M223" s="94">
        <v>0.58173837913926163</v>
      </c>
      <c r="N223" s="94">
        <v>0.5789143664704256</v>
      </c>
      <c r="O223" s="94">
        <v>0.5713403044576566</v>
      </c>
      <c r="P223" s="94">
        <v>0.57182265204789062</v>
      </c>
      <c r="Q223" s="94">
        <v>0.5898615472904557</v>
      </c>
    </row>
    <row r="224" spans="1:17" x14ac:dyDescent="0.25">
      <c r="A224" s="57" t="s">
        <v>175</v>
      </c>
      <c r="B224" s="96">
        <v>0.54387670530149412</v>
      </c>
      <c r="C224" s="96">
        <v>0.54560559422111865</v>
      </c>
      <c r="D224" s="96">
        <v>0.55136891412164546</v>
      </c>
      <c r="E224" s="96">
        <v>0.55789341331500131</v>
      </c>
      <c r="F224" s="96">
        <v>0.56006192675334954</v>
      </c>
      <c r="G224" s="96">
        <v>0.56664485533968567</v>
      </c>
      <c r="H224" s="96">
        <v>0.56729831073113046</v>
      </c>
      <c r="I224" s="96">
        <v>0.57386673776256192</v>
      </c>
      <c r="J224" s="96">
        <v>0.59482152220736739</v>
      </c>
      <c r="K224" s="96">
        <v>0.59424789263759514</v>
      </c>
      <c r="L224" s="96">
        <v>0.61837929979678963</v>
      </c>
      <c r="M224" s="96">
        <v>0.63250009779872152</v>
      </c>
      <c r="N224" s="96">
        <v>0.63236910106540323</v>
      </c>
      <c r="O224" s="96">
        <v>0.63522518488345581</v>
      </c>
      <c r="P224" s="96">
        <v>0.63518525961082928</v>
      </c>
      <c r="Q224" s="96">
        <v>0.65674937971591851</v>
      </c>
    </row>
    <row r="225" spans="1:17" x14ac:dyDescent="0.25">
      <c r="B225" s="13"/>
    </row>
    <row r="226" spans="1:17" x14ac:dyDescent="0.25">
      <c r="A226" s="40" t="s">
        <v>176</v>
      </c>
      <c r="B226" s="90">
        <v>0.46289284288703342</v>
      </c>
      <c r="C226" s="90">
        <v>0.46201733292821645</v>
      </c>
      <c r="D226" s="90">
        <v>0.46430466335192855</v>
      </c>
      <c r="E226" s="90">
        <v>0.46491608660530626</v>
      </c>
      <c r="F226" s="90">
        <v>0.46770465208607537</v>
      </c>
      <c r="G226" s="90">
        <v>0.47504042679709413</v>
      </c>
      <c r="H226" s="90">
        <v>0.48085757966549209</v>
      </c>
      <c r="I226" s="90">
        <v>0.47674075694128853</v>
      </c>
      <c r="J226" s="90">
        <v>0.48300817482006109</v>
      </c>
      <c r="K226" s="90">
        <v>0.51987010960263991</v>
      </c>
      <c r="L226" s="90">
        <v>0.52452735938433082</v>
      </c>
      <c r="M226" s="90">
        <v>0.52146994279212089</v>
      </c>
      <c r="N226" s="90">
        <v>0.51961623476485885</v>
      </c>
      <c r="O226" s="90">
        <v>0.51893134283033782</v>
      </c>
      <c r="P226" s="90">
        <v>0.52143647878258703</v>
      </c>
      <c r="Q226" s="90">
        <v>0.52572238707197805</v>
      </c>
    </row>
    <row r="227" spans="1:17" x14ac:dyDescent="0.25">
      <c r="A227" s="20" t="s">
        <v>73</v>
      </c>
      <c r="B227" s="91">
        <v>0.40884422607816923</v>
      </c>
      <c r="C227" s="91">
        <v>0.4091160457581362</v>
      </c>
      <c r="D227" s="91">
        <v>0.41115989482358201</v>
      </c>
      <c r="E227" s="91">
        <v>0.41453189321885692</v>
      </c>
      <c r="F227" s="91">
        <v>0.41410693787992842</v>
      </c>
      <c r="G227" s="91">
        <v>0.41901959277000916</v>
      </c>
      <c r="H227" s="91">
        <v>0.42230351508911484</v>
      </c>
      <c r="I227" s="91">
        <v>0.42110854024428307</v>
      </c>
      <c r="J227" s="91">
        <v>0.42317866361131173</v>
      </c>
      <c r="K227" s="91">
        <v>0.45517913234783997</v>
      </c>
      <c r="L227" s="91">
        <v>0.45552374389962469</v>
      </c>
      <c r="M227" s="91">
        <v>0.45481006718361572</v>
      </c>
      <c r="N227" s="91">
        <v>0.45245534713216651</v>
      </c>
      <c r="O227" s="91">
        <v>0.45618786206664991</v>
      </c>
      <c r="P227" s="91">
        <v>0.45837205437812001</v>
      </c>
      <c r="Q227" s="91">
        <v>0.45856284205593162</v>
      </c>
    </row>
    <row r="228" spans="1:17" x14ac:dyDescent="0.25">
      <c r="A228" s="22" t="s">
        <v>74</v>
      </c>
      <c r="B228" s="92">
        <v>0.11110811146120145</v>
      </c>
      <c r="C228" s="92">
        <v>0.11114602518569351</v>
      </c>
      <c r="D228" s="92">
        <v>0.11152424794527425</v>
      </c>
      <c r="E228" s="92">
        <v>0.1124492188904708</v>
      </c>
      <c r="F228" s="92">
        <v>0.11236891444863094</v>
      </c>
      <c r="G228" s="92">
        <v>0.11352295322469279</v>
      </c>
      <c r="H228" s="92">
        <v>0.11445460855045203</v>
      </c>
      <c r="I228" s="92">
        <v>0.1141425096269004</v>
      </c>
      <c r="J228" s="92">
        <v>0.11490568175157859</v>
      </c>
      <c r="K228" s="92">
        <v>0.1233699480556749</v>
      </c>
      <c r="L228" s="92">
        <v>0.12361215926975416</v>
      </c>
      <c r="M228" s="92">
        <v>0.12327974581871269</v>
      </c>
      <c r="N228" s="92">
        <v>0.12266715925031955</v>
      </c>
      <c r="O228" s="92">
        <v>0.12347060540613687</v>
      </c>
      <c r="P228" s="92">
        <v>0.12419163900488572</v>
      </c>
      <c r="Q228" s="92">
        <v>0.12449808651521869</v>
      </c>
    </row>
    <row r="229" spans="1:17" x14ac:dyDescent="0.25">
      <c r="A229" s="22" t="s">
        <v>75</v>
      </c>
      <c r="B229" s="92">
        <v>0.5871435950224736</v>
      </c>
      <c r="C229" s="92">
        <v>0.58749999431992272</v>
      </c>
      <c r="D229" s="92">
        <v>0.58988048542600346</v>
      </c>
      <c r="E229" s="92">
        <v>0.59485560078473254</v>
      </c>
      <c r="F229" s="92">
        <v>0.59389795785790744</v>
      </c>
      <c r="G229" s="92">
        <v>0.60100047092557596</v>
      </c>
      <c r="H229" s="92">
        <v>0.6059693189357328</v>
      </c>
      <c r="I229" s="92">
        <v>0.60407235674644255</v>
      </c>
      <c r="J229" s="92">
        <v>0.60773544944810332</v>
      </c>
      <c r="K229" s="92">
        <v>0.65291337065118638</v>
      </c>
      <c r="L229" s="92">
        <v>0.6543372801010936</v>
      </c>
      <c r="M229" s="92">
        <v>0.65273631797110532</v>
      </c>
      <c r="N229" s="92">
        <v>0.64956313313662473</v>
      </c>
      <c r="O229" s="92">
        <v>0.65430835859046765</v>
      </c>
      <c r="P229" s="92">
        <v>0.65746281619205982</v>
      </c>
      <c r="Q229" s="92">
        <v>0.65863572995384789</v>
      </c>
    </row>
    <row r="230" spans="1:17" x14ac:dyDescent="0.25">
      <c r="A230" s="22" t="s">
        <v>76</v>
      </c>
      <c r="B230" s="92">
        <v>0.43419937859470908</v>
      </c>
      <c r="C230" s="92">
        <v>0.43445943486399891</v>
      </c>
      <c r="D230" s="92">
        <v>0.43601884232072924</v>
      </c>
      <c r="E230" s="92">
        <v>0.43954965909757188</v>
      </c>
      <c r="F230" s="92">
        <v>0.43836976575104186</v>
      </c>
      <c r="G230" s="92">
        <v>0.44344822123713173</v>
      </c>
      <c r="H230" s="92">
        <v>0.44696490850786036</v>
      </c>
      <c r="I230" s="92">
        <v>0.44629605017904622</v>
      </c>
      <c r="J230" s="92">
        <v>0.44873399364338612</v>
      </c>
      <c r="K230" s="92">
        <v>0.48191953348881861</v>
      </c>
      <c r="L230" s="92">
        <v>0.48303242678727243</v>
      </c>
      <c r="M230" s="92">
        <v>0.48173412078718403</v>
      </c>
      <c r="N230" s="92">
        <v>0.47952310999527642</v>
      </c>
      <c r="O230" s="92">
        <v>0.48231511938458527</v>
      </c>
      <c r="P230" s="92">
        <v>0.48524164583832069</v>
      </c>
      <c r="Q230" s="92">
        <v>0.48653862790527203</v>
      </c>
    </row>
    <row r="231" spans="1:17" x14ac:dyDescent="0.25">
      <c r="A231" s="24" t="s">
        <v>77</v>
      </c>
      <c r="B231" s="93">
        <v>0.66936883914146039</v>
      </c>
      <c r="C231" s="93">
        <v>0.66964490154736322</v>
      </c>
      <c r="D231" s="93">
        <v>0.67309032041404027</v>
      </c>
      <c r="E231" s="93">
        <v>0.67662821990924737</v>
      </c>
      <c r="F231" s="93">
        <v>0.66800174918773692</v>
      </c>
      <c r="G231" s="93">
        <v>0.6745573707714615</v>
      </c>
      <c r="H231" s="93">
        <v>0.6833807971753908</v>
      </c>
      <c r="I231" s="93">
        <v>0.68028779831070396</v>
      </c>
      <c r="J231" s="93">
        <v>0.68433221234728603</v>
      </c>
      <c r="K231" s="93">
        <v>0.74536383935867601</v>
      </c>
      <c r="L231" s="93">
        <v>0.74545646525322151</v>
      </c>
      <c r="M231" s="93">
        <v>0.73942101651638215</v>
      </c>
      <c r="N231" s="93">
        <v>0.73744223601700987</v>
      </c>
      <c r="O231" s="93">
        <v>0.73796633861440553</v>
      </c>
      <c r="P231" s="93">
        <v>0.74189802955809647</v>
      </c>
      <c r="Q231" s="93">
        <v>0.74410407364030973</v>
      </c>
    </row>
    <row r="232" spans="1:17" x14ac:dyDescent="0.25">
      <c r="A232" s="45" t="s">
        <v>177</v>
      </c>
      <c r="B232" s="95">
        <v>0.57205729516163006</v>
      </c>
      <c r="C232" s="95">
        <v>0.57691236471426721</v>
      </c>
      <c r="D232" s="95">
        <v>0.57965345297520077</v>
      </c>
      <c r="E232" s="95">
        <v>0.57896914592540927</v>
      </c>
      <c r="F232" s="95">
        <v>0.57490537894312677</v>
      </c>
      <c r="G232" s="95">
        <v>0.58528986350932355</v>
      </c>
      <c r="H232" s="95">
        <v>0.59293749465480794</v>
      </c>
      <c r="I232" s="95">
        <v>0.59848910350243845</v>
      </c>
      <c r="J232" s="95">
        <v>0.596470574202001</v>
      </c>
      <c r="K232" s="95">
        <v>0.6585790991117515</v>
      </c>
      <c r="L232" s="95">
        <v>0.655895812503696</v>
      </c>
      <c r="M232" s="95">
        <v>0.65311985567405362</v>
      </c>
      <c r="N232" s="95">
        <v>0.6581221311457699</v>
      </c>
      <c r="O232" s="95">
        <v>0.656972753577163</v>
      </c>
      <c r="P232" s="95">
        <v>0.65870017113112966</v>
      </c>
      <c r="Q232" s="95">
        <v>0.65667722625241831</v>
      </c>
    </row>
    <row r="233" spans="1:17" x14ac:dyDescent="0.25">
      <c r="A233" s="45" t="s">
        <v>168</v>
      </c>
      <c r="B233" s="95">
        <v>0.42412938073231921</v>
      </c>
      <c r="C233" s="95">
        <v>0.42291401368034398</v>
      </c>
      <c r="D233" s="95">
        <v>0.42636607107442254</v>
      </c>
      <c r="E233" s="95">
        <v>0.42593492677190442</v>
      </c>
      <c r="F233" s="95">
        <v>0.43132689188836337</v>
      </c>
      <c r="G233" s="95">
        <v>0.438759638256003</v>
      </c>
      <c r="H233" s="95">
        <v>0.44475336033074209</v>
      </c>
      <c r="I233" s="95">
        <v>0.43932574613844455</v>
      </c>
      <c r="J233" s="95">
        <v>0.44689096205980405</v>
      </c>
      <c r="K233" s="95">
        <v>0.47533167689864581</v>
      </c>
      <c r="L233" s="95">
        <v>0.48335375005665676</v>
      </c>
      <c r="M233" s="95">
        <v>0.48214682752940902</v>
      </c>
      <c r="N233" s="95">
        <v>0.47775888514406878</v>
      </c>
      <c r="O233" s="95">
        <v>0.47742399574604977</v>
      </c>
      <c r="P233" s="95">
        <v>0.48051008984676025</v>
      </c>
      <c r="Q233" s="95">
        <v>0.48537898204733193</v>
      </c>
    </row>
    <row r="234" spans="1:17" x14ac:dyDescent="0.25">
      <c r="A234" s="45" t="s">
        <v>171</v>
      </c>
      <c r="B234" s="94">
        <v>0.54859273182007739</v>
      </c>
      <c r="C234" s="94">
        <v>0.54532631858454972</v>
      </c>
      <c r="D234" s="94">
        <v>0.55108177859071927</v>
      </c>
      <c r="E234" s="94">
        <v>0.54535836986079012</v>
      </c>
      <c r="F234" s="94">
        <v>0.55357336271543589</v>
      </c>
      <c r="G234" s="94">
        <v>0.56451472654418056</v>
      </c>
      <c r="H234" s="94">
        <v>0.57092295960953665</v>
      </c>
      <c r="I234" s="94">
        <v>0.55201987887721959</v>
      </c>
      <c r="J234" s="94">
        <v>0.57005765725042712</v>
      </c>
      <c r="K234" s="94">
        <v>0.6101677608751771</v>
      </c>
      <c r="L234" s="94">
        <v>0.62272264426925117</v>
      </c>
      <c r="M234" s="94">
        <v>0.61687083138916843</v>
      </c>
      <c r="N234" s="94">
        <v>0.61584257626026884</v>
      </c>
      <c r="O234" s="94">
        <v>0.60774053254917126</v>
      </c>
      <c r="P234" s="94">
        <v>0.60936475047427752</v>
      </c>
      <c r="Q234" s="94">
        <v>0.6180668711114925</v>
      </c>
    </row>
    <row r="235" spans="1:17" x14ac:dyDescent="0.25">
      <c r="A235" s="57" t="s">
        <v>175</v>
      </c>
      <c r="B235" s="96">
        <v>0.59106445251047757</v>
      </c>
      <c r="C235" s="96">
        <v>0.59154075544880014</v>
      </c>
      <c r="D235" s="96">
        <v>0.59328117462662866</v>
      </c>
      <c r="E235" s="96">
        <v>0.59799303972342677</v>
      </c>
      <c r="F235" s="96">
        <v>0.59674011702145557</v>
      </c>
      <c r="G235" s="96">
        <v>0.60357641677174889</v>
      </c>
      <c r="H235" s="96">
        <v>0.60812465595081144</v>
      </c>
      <c r="I235" s="96">
        <v>0.60687031852166051</v>
      </c>
      <c r="J235" s="96">
        <v>0.61090364275019393</v>
      </c>
      <c r="K235" s="96">
        <v>0.65452678488306426</v>
      </c>
      <c r="L235" s="96">
        <v>0.65613269041903066</v>
      </c>
      <c r="M235" s="96">
        <v>0.65468182431946198</v>
      </c>
      <c r="N235" s="96">
        <v>0.65174876580851304</v>
      </c>
      <c r="O235" s="96">
        <v>0.65474539810720911</v>
      </c>
      <c r="P235" s="96">
        <v>0.66016514415100658</v>
      </c>
      <c r="Q235" s="96">
        <v>0.6619323014226447</v>
      </c>
    </row>
    <row r="236" spans="1:17" x14ac:dyDescent="0.25">
      <c r="B236" s="13"/>
    </row>
    <row r="237" spans="1:17" x14ac:dyDescent="0.25">
      <c r="A237" s="40" t="s">
        <v>180</v>
      </c>
      <c r="B237" s="90">
        <v>0.44966223488487772</v>
      </c>
      <c r="C237" s="90">
        <v>0.4446725617488016</v>
      </c>
      <c r="D237" s="90">
        <v>0.44549926024097708</v>
      </c>
      <c r="E237" s="90">
        <v>0.44915840837586601</v>
      </c>
      <c r="F237" s="90">
        <v>0.45369128027905764</v>
      </c>
      <c r="G237" s="90">
        <v>0.473787772706669</v>
      </c>
      <c r="H237" s="90">
        <v>0.47620547824867238</v>
      </c>
      <c r="I237" s="90">
        <v>0.47787569956449699</v>
      </c>
      <c r="J237" s="90">
        <v>0.48282263840564038</v>
      </c>
      <c r="K237" s="90">
        <v>0.5152435233097924</v>
      </c>
      <c r="L237" s="90">
        <v>0.52374440992706395</v>
      </c>
      <c r="M237" s="90">
        <v>0.52602742799827651</v>
      </c>
      <c r="N237" s="90">
        <v>0.54967332849401129</v>
      </c>
      <c r="O237" s="90">
        <v>0.54638400575076784</v>
      </c>
      <c r="P237" s="90">
        <v>0.54749026275107948</v>
      </c>
      <c r="Q237" s="90">
        <v>0.54712817107752054</v>
      </c>
    </row>
    <row r="238" spans="1:17" x14ac:dyDescent="0.25">
      <c r="A238" s="20" t="s">
        <v>73</v>
      </c>
      <c r="B238" s="91">
        <v>0.36753205882554291</v>
      </c>
      <c r="C238" s="91">
        <v>0.36580323124195258</v>
      </c>
      <c r="D238" s="91">
        <v>0.36578403780084146</v>
      </c>
      <c r="E238" s="91">
        <v>0.37067016274144055</v>
      </c>
      <c r="F238" s="91">
        <v>0.37150317854318948</v>
      </c>
      <c r="G238" s="91">
        <v>0.38669468043137073</v>
      </c>
      <c r="H238" s="91">
        <v>0.38694237533648196</v>
      </c>
      <c r="I238" s="91">
        <v>0.38969408270588163</v>
      </c>
      <c r="J238" s="91">
        <v>0.39013946846666148</v>
      </c>
      <c r="K238" s="91">
        <v>0.4191885343909007</v>
      </c>
      <c r="L238" s="91">
        <v>0.42153862162122158</v>
      </c>
      <c r="M238" s="91">
        <v>0.42166252997773901</v>
      </c>
      <c r="N238" s="91">
        <v>0.44264546004288369</v>
      </c>
      <c r="O238" s="91">
        <v>0.44351423428565945</v>
      </c>
      <c r="P238" s="91">
        <v>0.44402566803312232</v>
      </c>
      <c r="Q238" s="91">
        <v>0.44270759179924807</v>
      </c>
    </row>
    <row r="239" spans="1:17" x14ac:dyDescent="0.25">
      <c r="A239" s="22" t="s">
        <v>74</v>
      </c>
      <c r="B239" s="92">
        <v>0.10006050939324448</v>
      </c>
      <c r="C239" s="92">
        <v>9.9775140700512507E-2</v>
      </c>
      <c r="D239" s="92">
        <v>9.9811684040663345E-2</v>
      </c>
      <c r="E239" s="92">
        <v>0.1011079107999809</v>
      </c>
      <c r="F239" s="92">
        <v>0.10129664925967452</v>
      </c>
      <c r="G239" s="92">
        <v>0.10549883469922902</v>
      </c>
      <c r="H239" s="92">
        <v>0.10557186853461732</v>
      </c>
      <c r="I239" s="92">
        <v>0.10617279975110971</v>
      </c>
      <c r="J239" s="92">
        <v>0.10624527264955387</v>
      </c>
      <c r="K239" s="92">
        <v>0.11429189506611966</v>
      </c>
      <c r="L239" s="92">
        <v>0.1148982820346079</v>
      </c>
      <c r="M239" s="92">
        <v>0.1148414494826543</v>
      </c>
      <c r="N239" s="92">
        <v>0.12045057278224697</v>
      </c>
      <c r="O239" s="92">
        <v>0.12066957933698937</v>
      </c>
      <c r="P239" s="92">
        <v>0.12082470696188589</v>
      </c>
      <c r="Q239" s="92">
        <v>0.12057582959495683</v>
      </c>
    </row>
    <row r="240" spans="1:17" x14ac:dyDescent="0.25">
      <c r="A240" s="22" t="s">
        <v>75</v>
      </c>
      <c r="B240" s="92">
        <v>0.52554796127538417</v>
      </c>
      <c r="C240" s="92">
        <v>0.52402139300950668</v>
      </c>
      <c r="D240" s="92">
        <v>0.52422452955315157</v>
      </c>
      <c r="E240" s="92">
        <v>0.53103168576281035</v>
      </c>
      <c r="F240" s="92">
        <v>0.53203090378791373</v>
      </c>
      <c r="G240" s="92">
        <v>0.5541105946671796</v>
      </c>
      <c r="H240" s="92">
        <v>0.5544404488622221</v>
      </c>
      <c r="I240" s="92">
        <v>0.55738583031276201</v>
      </c>
      <c r="J240" s="92">
        <v>0.55804739161468331</v>
      </c>
      <c r="K240" s="92">
        <v>0.60025268669246801</v>
      </c>
      <c r="L240" s="92">
        <v>0.60355649552897794</v>
      </c>
      <c r="M240" s="92">
        <v>0.60320220872885855</v>
      </c>
      <c r="N240" s="92">
        <v>0.63275640180620918</v>
      </c>
      <c r="O240" s="92">
        <v>0.63393326420604457</v>
      </c>
      <c r="P240" s="92">
        <v>0.63476269356946635</v>
      </c>
      <c r="Q240" s="92">
        <v>0.63341815125138023</v>
      </c>
    </row>
    <row r="241" spans="1:17" x14ac:dyDescent="0.25">
      <c r="A241" s="22" t="s">
        <v>76</v>
      </c>
      <c r="B241" s="92">
        <v>0.39517524842792667</v>
      </c>
      <c r="C241" s="92">
        <v>0.39378973185772082</v>
      </c>
      <c r="D241" s="92">
        <v>0.39386398929619626</v>
      </c>
      <c r="E241" s="92">
        <v>0.39904105906289528</v>
      </c>
      <c r="F241" s="92">
        <v>0.39985718305667695</v>
      </c>
      <c r="G241" s="92">
        <v>0.4163560887879138</v>
      </c>
      <c r="H241" s="92">
        <v>0.41667674713932024</v>
      </c>
      <c r="I241" s="92">
        <v>0.41939421663875703</v>
      </c>
      <c r="J241" s="92">
        <v>0.41958853326445028</v>
      </c>
      <c r="K241" s="92">
        <v>0.45125683930830546</v>
      </c>
      <c r="L241" s="92">
        <v>0.45363719566838812</v>
      </c>
      <c r="M241" s="92">
        <v>0.45353918695895135</v>
      </c>
      <c r="N241" s="92">
        <v>0.47582556908260959</v>
      </c>
      <c r="O241" s="92">
        <v>0.47672011062969294</v>
      </c>
      <c r="P241" s="92">
        <v>0.47729971584929903</v>
      </c>
      <c r="Q241" s="92">
        <v>0.47616517488082871</v>
      </c>
    </row>
    <row r="242" spans="1:17" x14ac:dyDescent="0.25">
      <c r="A242" s="24" t="s">
        <v>77</v>
      </c>
      <c r="B242" s="93">
        <v>0.60114148529880973</v>
      </c>
      <c r="C242" s="93">
        <v>0.59705139737980495</v>
      </c>
      <c r="D242" s="93">
        <v>0.59701751149734916</v>
      </c>
      <c r="E242" s="93">
        <v>0.60367180126633191</v>
      </c>
      <c r="F242" s="93">
        <v>0.59906344827660418</v>
      </c>
      <c r="G242" s="93">
        <v>0.62264976222740909</v>
      </c>
      <c r="H242" s="93">
        <v>0.62491553372347208</v>
      </c>
      <c r="I242" s="93">
        <v>0.62821865937771426</v>
      </c>
      <c r="J242" s="93">
        <v>0.62810859542332786</v>
      </c>
      <c r="K242" s="93">
        <v>0.68477471987477212</v>
      </c>
      <c r="L242" s="93">
        <v>0.68864158787110685</v>
      </c>
      <c r="M242" s="93">
        <v>0.68632427560809373</v>
      </c>
      <c r="N242" s="93">
        <v>0.72177076797277029</v>
      </c>
      <c r="O242" s="93">
        <v>0.71752734479259583</v>
      </c>
      <c r="P242" s="93">
        <v>0.71826916580702493</v>
      </c>
      <c r="Q242" s="93">
        <v>0.71730303768822545</v>
      </c>
    </row>
    <row r="243" spans="1:17" x14ac:dyDescent="0.25">
      <c r="A243" s="45" t="s">
        <v>183</v>
      </c>
      <c r="B243" s="95">
        <v>0.54910003154305176</v>
      </c>
      <c r="C243" s="95">
        <v>0.54081503882017623</v>
      </c>
      <c r="D243" s="95">
        <v>0.54098546234024991</v>
      </c>
      <c r="E243" s="95">
        <v>0.54792475916042327</v>
      </c>
      <c r="F243" s="95">
        <v>0.55302050169443417</v>
      </c>
      <c r="G243" s="95">
        <v>0.57396068285129997</v>
      </c>
      <c r="H243" s="95">
        <v>0.5733110194736627</v>
      </c>
      <c r="I243" s="95">
        <v>0.57301551577359788</v>
      </c>
      <c r="J243" s="95">
        <v>0.57851169826600857</v>
      </c>
      <c r="K243" s="95">
        <v>0.61550347719021103</v>
      </c>
      <c r="L243" s="95">
        <v>0.63325011302216205</v>
      </c>
      <c r="M243" s="95">
        <v>0.63372834200643269</v>
      </c>
      <c r="N243" s="95">
        <v>0.6529592307846962</v>
      </c>
      <c r="O243" s="95">
        <v>0.65706170770023009</v>
      </c>
      <c r="P243" s="95">
        <v>0.66160774656959376</v>
      </c>
      <c r="Q243" s="95">
        <v>0.66488118182546529</v>
      </c>
    </row>
    <row r="244" spans="1:17" x14ac:dyDescent="0.25">
      <c r="A244" s="45" t="s">
        <v>168</v>
      </c>
      <c r="B244" s="95">
        <v>0.3675128909229069</v>
      </c>
      <c r="C244" s="95">
        <v>0.36181288391247679</v>
      </c>
      <c r="D244" s="95">
        <v>0.36392502445197639</v>
      </c>
      <c r="E244" s="95">
        <v>0.36501693897214732</v>
      </c>
      <c r="F244" s="95">
        <v>0.37201136239318899</v>
      </c>
      <c r="G244" s="95">
        <v>0.39024453165204698</v>
      </c>
      <c r="H244" s="95">
        <v>0.39449941373383834</v>
      </c>
      <c r="I244" s="95">
        <v>0.39631312758007659</v>
      </c>
      <c r="J244" s="95">
        <v>0.40363312398374834</v>
      </c>
      <c r="K244" s="95">
        <v>0.42707810101534599</v>
      </c>
      <c r="L244" s="95">
        <v>0.43752342538207578</v>
      </c>
      <c r="M244" s="95">
        <v>0.44189365884699455</v>
      </c>
      <c r="N244" s="95">
        <v>0.46204056377834923</v>
      </c>
      <c r="O244" s="95">
        <v>0.45545164387554316</v>
      </c>
      <c r="P244" s="95">
        <v>0.45467188554831744</v>
      </c>
      <c r="Q244" s="95">
        <v>0.45479210071207404</v>
      </c>
    </row>
    <row r="245" spans="1:17" x14ac:dyDescent="0.25">
      <c r="A245" s="45" t="s">
        <v>171</v>
      </c>
      <c r="B245" s="94">
        <v>0.51269405348507724</v>
      </c>
      <c r="C245" s="94">
        <v>0.50048562124009033</v>
      </c>
      <c r="D245" s="94">
        <v>0.50291544542885591</v>
      </c>
      <c r="E245" s="94">
        <v>0.50118504776766071</v>
      </c>
      <c r="F245" s="94">
        <v>0.51418486119163687</v>
      </c>
      <c r="G245" s="94">
        <v>0.54188260638895969</v>
      </c>
      <c r="H245" s="94">
        <v>0.55036387472440018</v>
      </c>
      <c r="I245" s="94">
        <v>0.5496956083281106</v>
      </c>
      <c r="J245" s="94">
        <v>0.56653814956793025</v>
      </c>
      <c r="K245" s="94">
        <v>0.59713342220778665</v>
      </c>
      <c r="L245" s="94">
        <v>0.61678092607788659</v>
      </c>
      <c r="M245" s="94">
        <v>0.62554909434362793</v>
      </c>
      <c r="N245" s="94">
        <v>0.65180123675429258</v>
      </c>
      <c r="O245" s="94">
        <v>0.63439417863233971</v>
      </c>
      <c r="P245" s="94">
        <v>0.63667905425478055</v>
      </c>
      <c r="Q245" s="94">
        <v>0.6357942286415369</v>
      </c>
    </row>
    <row r="246" spans="1:17" x14ac:dyDescent="0.25">
      <c r="A246" s="57" t="s">
        <v>175</v>
      </c>
      <c r="B246" s="96">
        <v>0.53476693605501935</v>
      </c>
      <c r="C246" s="96">
        <v>0.53335871154687209</v>
      </c>
      <c r="D246" s="96">
        <v>0.53350254331780422</v>
      </c>
      <c r="E246" s="96">
        <v>0.54031360308349086</v>
      </c>
      <c r="F246" s="96">
        <v>0.54111501286457531</v>
      </c>
      <c r="G246" s="96">
        <v>0.56342563317565586</v>
      </c>
      <c r="H246" s="96">
        <v>0.56385677386925004</v>
      </c>
      <c r="I246" s="96">
        <v>0.56664814282160936</v>
      </c>
      <c r="J246" s="96">
        <v>0.5676662043385341</v>
      </c>
      <c r="K246" s="96">
        <v>0.61044029252334764</v>
      </c>
      <c r="L246" s="96">
        <v>0.61367509130501019</v>
      </c>
      <c r="M246" s="96">
        <v>0.6135431305687038</v>
      </c>
      <c r="N246" s="96">
        <v>0.6432099214149718</v>
      </c>
      <c r="O246" s="96">
        <v>0.64431336924431204</v>
      </c>
      <c r="P246" s="96">
        <v>0.64540157573378154</v>
      </c>
      <c r="Q246" s="96">
        <v>0.64423738686121168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EFA0-92A6-42F7-BBA3-B5E4F7599FFF}">
  <sheetPr>
    <pageSetUpPr fitToPage="1"/>
  </sheetPr>
  <dimension ref="A1:Q159"/>
  <sheetViews>
    <sheetView showGridLines="0" zoomScaleNormal="100" workbookViewId="0">
      <pane xSplit="1" ySplit="1" topLeftCell="B28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71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5" spans="1:17" ht="12.75" x14ac:dyDescent="0.25">
      <c r="A5" s="18" t="s">
        <v>185</v>
      </c>
      <c r="B5" s="19">
        <v>5789.0148644260425</v>
      </c>
      <c r="C5" s="19">
        <v>5557.5069723152701</v>
      </c>
      <c r="D5" s="19">
        <v>5638.744667168211</v>
      </c>
      <c r="E5" s="19">
        <v>5848.5552112232344</v>
      </c>
      <c r="F5" s="19">
        <v>5761.3794154892748</v>
      </c>
      <c r="G5" s="19">
        <v>5768.1339093942515</v>
      </c>
      <c r="H5" s="19">
        <v>6093.7158538436042</v>
      </c>
      <c r="I5" s="19">
        <v>6421.6039092323035</v>
      </c>
      <c r="J5" s="19">
        <v>6073.6238715109021</v>
      </c>
      <c r="K5" s="19">
        <v>5475.6439058616743</v>
      </c>
      <c r="L5" s="19">
        <v>5810.0196997755147</v>
      </c>
      <c r="M5" s="19">
        <v>5742.4965486609717</v>
      </c>
      <c r="N5" s="19">
        <v>6125.3793082706316</v>
      </c>
      <c r="O5" s="19">
        <v>6682.6813822092527</v>
      </c>
      <c r="P5" s="19">
        <v>6117.3387098161238</v>
      </c>
      <c r="Q5" s="19">
        <v>6165.2667689107438</v>
      </c>
    </row>
    <row r="6" spans="1:17" x14ac:dyDescent="0.25">
      <c r="A6" s="20" t="s">
        <v>73</v>
      </c>
      <c r="B6" s="21">
        <v>22.609849474093352</v>
      </c>
      <c r="C6" s="21">
        <v>21.641218970557343</v>
      </c>
      <c r="D6" s="21">
        <v>21.969481548774969</v>
      </c>
      <c r="E6" s="21">
        <v>22.922590230145637</v>
      </c>
      <c r="F6" s="21">
        <v>22.512532201320006</v>
      </c>
      <c r="G6" s="21">
        <v>22.53021103565877</v>
      </c>
      <c r="H6" s="21">
        <v>23.728134766367496</v>
      </c>
      <c r="I6" s="21">
        <v>25.011925956106289</v>
      </c>
      <c r="J6" s="21">
        <v>23.618334924413915</v>
      </c>
      <c r="K6" s="21">
        <v>21.23779980833401</v>
      </c>
      <c r="L6" s="21">
        <v>22.415420124226983</v>
      </c>
      <c r="M6" s="21">
        <v>22.166988614795855</v>
      </c>
      <c r="N6" s="21">
        <v>23.797239428551038</v>
      </c>
      <c r="O6" s="21">
        <v>25.849652399888917</v>
      </c>
      <c r="P6" s="21">
        <v>23.665402727349466</v>
      </c>
      <c r="Q6" s="21">
        <v>23.804030888261646</v>
      </c>
    </row>
    <row r="7" spans="1:17" x14ac:dyDescent="0.25">
      <c r="A7" s="22" t="s">
        <v>74</v>
      </c>
      <c r="B7" s="23">
        <v>8.2579029352557836</v>
      </c>
      <c r="C7" s="23">
        <v>7.90412540624156</v>
      </c>
      <c r="D7" s="23">
        <v>8.0240183100534157</v>
      </c>
      <c r="E7" s="23">
        <v>8.372126730081904</v>
      </c>
      <c r="F7" s="23">
        <v>8.2223592845381219</v>
      </c>
      <c r="G7" s="23">
        <v>8.2288162093462809</v>
      </c>
      <c r="H7" s="23">
        <v>8.666339595044489</v>
      </c>
      <c r="I7" s="23">
        <v>9.1352247614913811</v>
      </c>
      <c r="J7" s="23">
        <v>8.6262368761742003</v>
      </c>
      <c r="K7" s="23">
        <v>7.7567827055446994</v>
      </c>
      <c r="L7" s="23">
        <v>8.1868905784154133</v>
      </c>
      <c r="M7" s="23">
        <v>8.0961547558133251</v>
      </c>
      <c r="N7" s="23">
        <v>8.6915790197181995</v>
      </c>
      <c r="O7" s="23">
        <v>9.4411915777225381</v>
      </c>
      <c r="P7" s="23">
        <v>8.6434276738600868</v>
      </c>
      <c r="Q7" s="23">
        <v>8.6940594968723346</v>
      </c>
    </row>
    <row r="8" spans="1:17" x14ac:dyDescent="0.25">
      <c r="A8" s="22" t="s">
        <v>75</v>
      </c>
      <c r="B8" s="23">
        <v>260.31616581816559</v>
      </c>
      <c r="C8" s="23">
        <v>249.16393859684189</v>
      </c>
      <c r="D8" s="23">
        <v>252.94335587430368</v>
      </c>
      <c r="E8" s="23">
        <v>263.9168741998771</v>
      </c>
      <c r="F8" s="23">
        <v>259.19571345313477</v>
      </c>
      <c r="G8" s="23">
        <v>259.3992568856761</v>
      </c>
      <c r="H8" s="23">
        <v>273.19142798694764</v>
      </c>
      <c r="I8" s="23">
        <v>287.97222520573786</v>
      </c>
      <c r="J8" s="23">
        <v>271.92725885138799</v>
      </c>
      <c r="K8" s="23">
        <v>244.51921375478219</v>
      </c>
      <c r="L8" s="23">
        <v>258.07762358736801</v>
      </c>
      <c r="M8" s="23">
        <v>255.21733307204951</v>
      </c>
      <c r="N8" s="23">
        <v>273.9870573749447</v>
      </c>
      <c r="O8" s="23">
        <v>297.61730206040039</v>
      </c>
      <c r="P8" s="23">
        <v>272.46916913733253</v>
      </c>
      <c r="Q8" s="23">
        <v>274.0652501446134</v>
      </c>
    </row>
    <row r="9" spans="1:17" x14ac:dyDescent="0.25">
      <c r="A9" s="22" t="s">
        <v>76</v>
      </c>
      <c r="B9" s="23">
        <v>91.098996213895106</v>
      </c>
      <c r="C9" s="23">
        <v>87.196216291569726</v>
      </c>
      <c r="D9" s="23">
        <v>88.518843025749248</v>
      </c>
      <c r="E9" s="23">
        <v>92.359082840485982</v>
      </c>
      <c r="F9" s="23">
        <v>90.706888080929261</v>
      </c>
      <c r="G9" s="23">
        <v>90.778119163840188</v>
      </c>
      <c r="H9" s="23">
        <v>95.604761178127433</v>
      </c>
      <c r="I9" s="23">
        <v>100.77737804439413</v>
      </c>
      <c r="J9" s="23">
        <v>95.162358613799142</v>
      </c>
      <c r="K9" s="23">
        <v>85.570770674423727</v>
      </c>
      <c r="L9" s="23">
        <v>90.315606716868942</v>
      </c>
      <c r="M9" s="23">
        <v>89.314633173767319</v>
      </c>
      <c r="N9" s="23">
        <v>95.88319582077439</v>
      </c>
      <c r="O9" s="23">
        <v>104.15272285674581</v>
      </c>
      <c r="P9" s="23">
        <v>95.352002937010354</v>
      </c>
      <c r="Q9" s="23">
        <v>95.91055978722504</v>
      </c>
    </row>
    <row r="10" spans="1:17" x14ac:dyDescent="0.25">
      <c r="A10" s="24" t="s">
        <v>77</v>
      </c>
      <c r="B10" s="25">
        <v>90.902439898094457</v>
      </c>
      <c r="C10" s="25">
        <v>87.163714644268182</v>
      </c>
      <c r="D10" s="25">
        <v>88.515286538101961</v>
      </c>
      <c r="E10" s="25">
        <v>91.853462449790783</v>
      </c>
      <c r="F10" s="25">
        <v>90.738788325500977</v>
      </c>
      <c r="G10" s="25">
        <v>90.576542418184857</v>
      </c>
      <c r="H10" s="25">
        <v>95.860386061643084</v>
      </c>
      <c r="I10" s="25">
        <v>101.03927609846642</v>
      </c>
      <c r="J10" s="25">
        <v>95.414377790532996</v>
      </c>
      <c r="K10" s="25">
        <v>85.736030877741527</v>
      </c>
      <c r="L10" s="25">
        <v>90.440557793214609</v>
      </c>
      <c r="M10" s="25">
        <v>89.55455896741887</v>
      </c>
      <c r="N10" s="25">
        <v>95.889918328249436</v>
      </c>
      <c r="O10" s="25">
        <v>104.58027301963004</v>
      </c>
      <c r="P10" s="25">
        <v>95.545669431560128</v>
      </c>
      <c r="Q10" s="25">
        <v>96.172423108530779</v>
      </c>
    </row>
    <row r="11" spans="1:17" x14ac:dyDescent="0.25">
      <c r="A11" s="26" t="s">
        <v>78</v>
      </c>
      <c r="B11" s="27">
        <v>0.92163131713505231</v>
      </c>
      <c r="C11" s="27">
        <v>0.73036273607253155</v>
      </c>
      <c r="D11" s="27">
        <v>0.54441564586135993</v>
      </c>
      <c r="E11" s="27">
        <v>0.7998302158651609</v>
      </c>
      <c r="F11" s="27">
        <v>0.7239847313925093</v>
      </c>
      <c r="G11" s="27">
        <v>0.76607724201303729</v>
      </c>
      <c r="H11" s="27">
        <v>0.67091379551823116</v>
      </c>
      <c r="I11" s="27">
        <v>0.71441447606286057</v>
      </c>
      <c r="J11" s="27">
        <v>0.6306472062697952</v>
      </c>
      <c r="K11" s="27">
        <v>0.55845634754958073</v>
      </c>
      <c r="L11" s="27">
        <v>0.57314321461833839</v>
      </c>
      <c r="M11" s="27">
        <v>0.47021146539686126</v>
      </c>
      <c r="N11" s="27">
        <v>0.4124877953718552</v>
      </c>
      <c r="O11" s="27">
        <v>0.51756561989236372</v>
      </c>
      <c r="P11" s="27">
        <v>0.41015118396984762</v>
      </c>
      <c r="Q11" s="27">
        <v>0.66592954243464264</v>
      </c>
    </row>
    <row r="12" spans="1:17" x14ac:dyDescent="0.25">
      <c r="A12" s="26" t="s">
        <v>79</v>
      </c>
      <c r="B12" s="27">
        <v>20.516379448825585</v>
      </c>
      <c r="C12" s="27">
        <v>19.24070967677585</v>
      </c>
      <c r="D12" s="27">
        <v>19.719112871833662</v>
      </c>
      <c r="E12" s="27">
        <v>22.254522446319292</v>
      </c>
      <c r="F12" s="27">
        <v>19.80388602215438</v>
      </c>
      <c r="G12" s="27">
        <v>20.704050673856365</v>
      </c>
      <c r="H12" s="27">
        <v>20.114066543101835</v>
      </c>
      <c r="I12" s="27">
        <v>21.221848014325204</v>
      </c>
      <c r="J12" s="27">
        <v>20.088595465093768</v>
      </c>
      <c r="K12" s="27">
        <v>18.326645346177326</v>
      </c>
      <c r="L12" s="27">
        <v>19.5682066728012</v>
      </c>
      <c r="M12" s="27">
        <v>19.028404606556993</v>
      </c>
      <c r="N12" s="27">
        <v>21.59099285403024</v>
      </c>
      <c r="O12" s="27">
        <v>21.636999391332424</v>
      </c>
      <c r="P12" s="27">
        <v>20.711510395026842</v>
      </c>
      <c r="Q12" s="27">
        <v>20.166601980779781</v>
      </c>
    </row>
    <row r="13" spans="1:17" x14ac:dyDescent="0.25">
      <c r="A13" s="26" t="s">
        <v>80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2.8912905344140195E-3</v>
      </c>
      <c r="M13" s="27">
        <v>2.9865854589778119E-3</v>
      </c>
      <c r="N13" s="27">
        <v>3.0840572968197336E-3</v>
      </c>
      <c r="O13" s="27">
        <v>2.9770990386408791E-3</v>
      </c>
      <c r="P13" s="27">
        <v>2.78601511286145E-3</v>
      </c>
      <c r="Q13" s="27">
        <v>2.3637712137115543E-3</v>
      </c>
    </row>
    <row r="14" spans="1:17" x14ac:dyDescent="0.25">
      <c r="A14" s="26" t="s">
        <v>81</v>
      </c>
      <c r="B14" s="27">
        <v>69.464429132133844</v>
      </c>
      <c r="C14" s="27">
        <v>67.192642231419811</v>
      </c>
      <c r="D14" s="27">
        <v>68.251758020406925</v>
      </c>
      <c r="E14" s="27">
        <v>68.799109787606383</v>
      </c>
      <c r="F14" s="27">
        <v>70.210917571954099</v>
      </c>
      <c r="G14" s="27">
        <v>69.106414502315431</v>
      </c>
      <c r="H14" s="27">
        <v>75.075405723023025</v>
      </c>
      <c r="I14" s="27">
        <v>79.103013608078328</v>
      </c>
      <c r="J14" s="27">
        <v>74.695135119169436</v>
      </c>
      <c r="K14" s="27">
        <v>66.850929184014603</v>
      </c>
      <c r="L14" s="27">
        <v>70.296316615260679</v>
      </c>
      <c r="M14" s="27">
        <v>70.052956310006053</v>
      </c>
      <c r="N14" s="27">
        <v>73.883353621550512</v>
      </c>
      <c r="O14" s="27">
        <v>82.422730909366635</v>
      </c>
      <c r="P14" s="27">
        <v>74.421221837450574</v>
      </c>
      <c r="Q14" s="27">
        <v>75.337527814102643</v>
      </c>
    </row>
    <row r="15" spans="1:17" x14ac:dyDescent="0.25">
      <c r="A15" s="28" t="s">
        <v>186</v>
      </c>
      <c r="B15" s="29">
        <v>156.52523892468506</v>
      </c>
      <c r="C15" s="29">
        <v>158.28703057473666</v>
      </c>
      <c r="D15" s="29">
        <v>160.21461944730424</v>
      </c>
      <c r="E15" s="29">
        <v>163.16192316511467</v>
      </c>
      <c r="F15" s="29">
        <v>172.4755739731938</v>
      </c>
      <c r="G15" s="29">
        <v>168.20260685472178</v>
      </c>
      <c r="H15" s="29">
        <v>180.24600172202952</v>
      </c>
      <c r="I15" s="29">
        <v>183.09886095549103</v>
      </c>
      <c r="J15" s="29">
        <v>173.45465425882617</v>
      </c>
      <c r="K15" s="29">
        <v>152.97104733781231</v>
      </c>
      <c r="L15" s="29">
        <v>160.37701945976821</v>
      </c>
      <c r="M15" s="29">
        <v>159.34700708631877</v>
      </c>
      <c r="N15" s="29">
        <v>166.39285681884897</v>
      </c>
      <c r="O15" s="29">
        <v>175.55757301825997</v>
      </c>
      <c r="P15" s="29">
        <v>164.65494523865704</v>
      </c>
      <c r="Q15" s="29">
        <v>161.9140670905424</v>
      </c>
    </row>
    <row r="16" spans="1:17" x14ac:dyDescent="0.25">
      <c r="A16" s="28" t="s">
        <v>187</v>
      </c>
      <c r="B16" s="60">
        <v>4809.7685502456989</v>
      </c>
      <c r="C16" s="60">
        <v>4592.6807588745505</v>
      </c>
      <c r="D16" s="60">
        <v>4660.7846044863973</v>
      </c>
      <c r="E16" s="60">
        <v>4841.6130846157166</v>
      </c>
      <c r="F16" s="60">
        <v>4732.3732265736608</v>
      </c>
      <c r="G16" s="60">
        <v>4752.8059645324975</v>
      </c>
      <c r="H16" s="60">
        <v>5013.9123659550023</v>
      </c>
      <c r="I16" s="60">
        <v>5305.6918760789313</v>
      </c>
      <c r="J16" s="60">
        <v>5018.07993735524</v>
      </c>
      <c r="K16" s="60">
        <v>4536.253387078259</v>
      </c>
      <c r="L16" s="60">
        <v>4822.0694689300753</v>
      </c>
      <c r="M16" s="60">
        <v>4762.9628758369618</v>
      </c>
      <c r="N16" s="60">
        <v>5089.1664128548555</v>
      </c>
      <c r="O16" s="60">
        <v>5573.4459371697476</v>
      </c>
      <c r="P16" s="60">
        <v>5089.3179656225584</v>
      </c>
      <c r="Q16" s="60">
        <v>5143.1368925037286</v>
      </c>
    </row>
    <row r="17" spans="1:17" x14ac:dyDescent="0.25">
      <c r="A17" s="32" t="s">
        <v>188</v>
      </c>
      <c r="B17" s="77">
        <v>3524.8818068544574</v>
      </c>
      <c r="C17" s="77">
        <v>3298.9747513937732</v>
      </c>
      <c r="D17" s="77">
        <v>3354.1908261514059</v>
      </c>
      <c r="E17" s="77">
        <v>3504.2123473895626</v>
      </c>
      <c r="F17" s="77">
        <v>3343.4259658219071</v>
      </c>
      <c r="G17" s="77">
        <v>3382.9365726262286</v>
      </c>
      <c r="H17" s="77">
        <v>3560.5433832135845</v>
      </c>
      <c r="I17" s="77">
        <v>3824.0416509738448</v>
      </c>
      <c r="J17" s="77">
        <v>3618.4175141183828</v>
      </c>
      <c r="K17" s="77">
        <v>3315.0135391396352</v>
      </c>
      <c r="L17" s="77">
        <v>3553.6692749095455</v>
      </c>
      <c r="M17" s="77">
        <v>3503.9327050486786</v>
      </c>
      <c r="N17" s="77">
        <v>3750.3070039564323</v>
      </c>
      <c r="O17" s="77">
        <v>4163.2519934788561</v>
      </c>
      <c r="P17" s="77">
        <v>3775.7515464646417</v>
      </c>
      <c r="Q17" s="77">
        <v>3852.8081442757061</v>
      </c>
    </row>
    <row r="18" spans="1:17" x14ac:dyDescent="0.25">
      <c r="A18" s="35" t="s">
        <v>83</v>
      </c>
      <c r="B18" s="36">
        <v>158.61046204984439</v>
      </c>
      <c r="C18" s="36">
        <v>132.02891601025951</v>
      </c>
      <c r="D18" s="36">
        <v>129.1149554029731</v>
      </c>
      <c r="E18" s="36">
        <v>69.791805538605246</v>
      </c>
      <c r="F18" s="36">
        <v>34.754342491344538</v>
      </c>
      <c r="G18" s="36">
        <v>33.729149230135441</v>
      </c>
      <c r="H18" s="36">
        <v>29.280242815380383</v>
      </c>
      <c r="I18" s="36">
        <v>28.523773323567902</v>
      </c>
      <c r="J18" s="36">
        <v>26.645135521235893</v>
      </c>
      <c r="K18" s="36">
        <v>24.489861299104135</v>
      </c>
      <c r="L18" s="36">
        <v>15.466582913765039</v>
      </c>
      <c r="M18" s="36">
        <v>14.829536495587782</v>
      </c>
      <c r="N18" s="36">
        <v>13.151298050640648</v>
      </c>
      <c r="O18" s="36">
        <v>27.02115075895577</v>
      </c>
      <c r="P18" s="36">
        <v>15.838240073780579</v>
      </c>
      <c r="Q18" s="36">
        <v>16.375484352750302</v>
      </c>
    </row>
    <row r="19" spans="1:17" x14ac:dyDescent="0.25">
      <c r="A19" s="35" t="s">
        <v>95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</row>
    <row r="20" spans="1:17" x14ac:dyDescent="0.25">
      <c r="A20" s="35" t="s">
        <v>90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0.5887118450777391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0.29851721431693778</v>
      </c>
      <c r="P20" s="36">
        <v>0.77372087054927918</v>
      </c>
      <c r="Q20" s="36">
        <v>0</v>
      </c>
    </row>
    <row r="21" spans="1:17" x14ac:dyDescent="0.25">
      <c r="A21" s="35" t="s">
        <v>78</v>
      </c>
      <c r="B21" s="36">
        <v>0</v>
      </c>
      <c r="C21" s="36">
        <v>5.0855080693227764E-2</v>
      </c>
      <c r="D21" s="36">
        <v>1.6754493736022225E-2</v>
      </c>
      <c r="E21" s="36">
        <v>1.2025839990545613</v>
      </c>
      <c r="F21" s="36">
        <v>0.26649363685727678</v>
      </c>
      <c r="G21" s="36">
        <v>1.7814261655043908</v>
      </c>
      <c r="H21" s="36">
        <v>0.37712183776503133</v>
      </c>
      <c r="I21" s="36">
        <v>0.43790909406428674</v>
      </c>
      <c r="J21" s="36">
        <v>0.4699228522861934</v>
      </c>
      <c r="K21" s="36">
        <v>0.47444332874052542</v>
      </c>
      <c r="L21" s="36">
        <v>0.47339064507243422</v>
      </c>
      <c r="M21" s="36">
        <v>0</v>
      </c>
      <c r="N21" s="36">
        <v>0</v>
      </c>
      <c r="O21" s="36">
        <v>0.67785955840287682</v>
      </c>
      <c r="P21" s="36">
        <v>1.6825658590266483</v>
      </c>
      <c r="Q21" s="36">
        <v>0</v>
      </c>
    </row>
    <row r="22" spans="1:17" x14ac:dyDescent="0.25">
      <c r="A22" s="35" t="s">
        <v>84</v>
      </c>
      <c r="B22" s="36">
        <v>126.55793021700097</v>
      </c>
      <c r="C22" s="36">
        <v>44.295655768926913</v>
      </c>
      <c r="D22" s="36">
        <v>53.78180390405452</v>
      </c>
      <c r="E22" s="36">
        <v>144.47098534104254</v>
      </c>
      <c r="F22" s="36">
        <v>39.770751288814971</v>
      </c>
      <c r="G22" s="36">
        <v>54.001122788324892</v>
      </c>
      <c r="H22" s="36">
        <v>0</v>
      </c>
      <c r="I22" s="36">
        <v>2.4050772471015573</v>
      </c>
      <c r="J22" s="36">
        <v>1.8971121082207314</v>
      </c>
      <c r="K22" s="36">
        <v>4.7671740309805486</v>
      </c>
      <c r="L22" s="36">
        <v>0.34220117785314824</v>
      </c>
      <c r="M22" s="36">
        <v>1.2432373726371257</v>
      </c>
      <c r="N22" s="36">
        <v>8.6099093788226231</v>
      </c>
      <c r="O22" s="36">
        <v>24.79783000702869</v>
      </c>
      <c r="P22" s="36">
        <v>17.133248940827357</v>
      </c>
      <c r="Q22" s="36">
        <v>0.9787514115775765</v>
      </c>
    </row>
    <row r="23" spans="1:17" x14ac:dyDescent="0.25">
      <c r="A23" s="35" t="s">
        <v>96</v>
      </c>
      <c r="B23" s="36">
        <v>0</v>
      </c>
      <c r="C23" s="36">
        <v>0.60364741556046209</v>
      </c>
      <c r="D23" s="36">
        <v>0</v>
      </c>
      <c r="E23" s="36">
        <v>1.5865687239139423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35" t="s">
        <v>79</v>
      </c>
      <c r="B24" s="36">
        <v>0</v>
      </c>
      <c r="C24" s="36">
        <v>1.7140899391667366</v>
      </c>
      <c r="D24" s="36">
        <v>0.82303730569801348</v>
      </c>
      <c r="E24" s="36">
        <v>4.6837300509204249</v>
      </c>
      <c r="F24" s="36">
        <v>5.1520676139259374</v>
      </c>
      <c r="G24" s="36">
        <v>26.738729349288725</v>
      </c>
      <c r="H24" s="36">
        <v>7.17649828491205</v>
      </c>
      <c r="I24" s="36">
        <v>9.0613116547408996</v>
      </c>
      <c r="J24" s="36">
        <v>9.5294758252847718</v>
      </c>
      <c r="K24" s="36">
        <v>10.75890425201294</v>
      </c>
      <c r="L24" s="36">
        <v>14.415104611457892</v>
      </c>
      <c r="M24" s="36">
        <v>14.410475164075601</v>
      </c>
      <c r="N24" s="36">
        <v>13.517899291611391</v>
      </c>
      <c r="O24" s="36">
        <v>34.835133012546372</v>
      </c>
      <c r="P24" s="36">
        <v>51.207922746053534</v>
      </c>
      <c r="Q24" s="36">
        <v>11.705455354060016</v>
      </c>
    </row>
    <row r="25" spans="1:17" x14ac:dyDescent="0.25">
      <c r="A25" s="35" t="s">
        <v>85</v>
      </c>
      <c r="B25" s="36">
        <v>12.928674543722494</v>
      </c>
      <c r="C25" s="36">
        <v>11.534876434806383</v>
      </c>
      <c r="D25" s="36">
        <v>10.948467050767823</v>
      </c>
      <c r="E25" s="36">
        <v>0</v>
      </c>
      <c r="F25" s="36">
        <v>0</v>
      </c>
      <c r="G25" s="36">
        <v>1.7355183653578417E-2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</row>
    <row r="26" spans="1:17" x14ac:dyDescent="0.25">
      <c r="A26" s="35" t="s">
        <v>97</v>
      </c>
      <c r="B26" s="36">
        <v>3193.9830861246378</v>
      </c>
      <c r="C26" s="36">
        <v>3079.2481179370056</v>
      </c>
      <c r="D26" s="36">
        <v>3150.1066007862105</v>
      </c>
      <c r="E26" s="36">
        <v>3271.7990463108035</v>
      </c>
      <c r="F26" s="36">
        <v>3196.3703598849052</v>
      </c>
      <c r="G26" s="36">
        <v>3209.2236140975169</v>
      </c>
      <c r="H26" s="36">
        <v>3466.4049143116554</v>
      </c>
      <c r="I26" s="36">
        <v>3730.6690344901376</v>
      </c>
      <c r="J26" s="36">
        <v>3530.6737123844587</v>
      </c>
      <c r="K26" s="36">
        <v>3234.8111077959143</v>
      </c>
      <c r="L26" s="36">
        <v>3484.8086487273326</v>
      </c>
      <c r="M26" s="36">
        <v>3443.0294494590348</v>
      </c>
      <c r="N26" s="36">
        <v>3644.006610078844</v>
      </c>
      <c r="O26" s="36">
        <v>4047.0556368250086</v>
      </c>
      <c r="P26" s="36">
        <v>3654.6447887497179</v>
      </c>
      <c r="Q26" s="36">
        <v>3786.1852788700089</v>
      </c>
    </row>
    <row r="27" spans="1:17" x14ac:dyDescent="0.25">
      <c r="A27" s="35" t="s">
        <v>98</v>
      </c>
      <c r="B27" s="36">
        <v>32.801653919252367</v>
      </c>
      <c r="C27" s="36">
        <v>29.498592807354569</v>
      </c>
      <c r="D27" s="36">
        <v>9.3992072079661568</v>
      </c>
      <c r="E27" s="36">
        <v>10.677627425222367</v>
      </c>
      <c r="F27" s="36">
        <v>67.111950906059349</v>
      </c>
      <c r="G27" s="36">
        <v>56.856463966726899</v>
      </c>
      <c r="H27" s="36">
        <v>57.304605963870998</v>
      </c>
      <c r="I27" s="36">
        <v>52.944545164232622</v>
      </c>
      <c r="J27" s="36">
        <v>49.202155426896475</v>
      </c>
      <c r="K27" s="36">
        <v>39.712048432882881</v>
      </c>
      <c r="L27" s="36">
        <v>38.163346834064022</v>
      </c>
      <c r="M27" s="36">
        <v>30.420006557343335</v>
      </c>
      <c r="N27" s="36">
        <v>71.021287156513864</v>
      </c>
      <c r="O27" s="36">
        <v>28.565866102597603</v>
      </c>
      <c r="P27" s="36">
        <v>34.471059224686442</v>
      </c>
      <c r="Q27" s="36">
        <v>37.563174287309337</v>
      </c>
    </row>
    <row r="28" spans="1:17" x14ac:dyDescent="0.25">
      <c r="A28" s="32" t="s">
        <v>189</v>
      </c>
      <c r="B28" s="33">
        <v>1284.8867433912412</v>
      </c>
      <c r="C28" s="33">
        <v>1293.7060074807764</v>
      </c>
      <c r="D28" s="33">
        <v>1306.5937783349918</v>
      </c>
      <c r="E28" s="33">
        <v>1337.4007372261544</v>
      </c>
      <c r="F28" s="33">
        <v>1388.9472607517528</v>
      </c>
      <c r="G28" s="33">
        <v>1369.8693919062684</v>
      </c>
      <c r="H28" s="33">
        <v>1453.368982741418</v>
      </c>
      <c r="I28" s="33">
        <v>1481.6502251050854</v>
      </c>
      <c r="J28" s="33">
        <v>1399.6624232368586</v>
      </c>
      <c r="K28" s="33">
        <v>1221.2398479386231</v>
      </c>
      <c r="L28" s="33">
        <v>1268.4001940205289</v>
      </c>
      <c r="M28" s="33">
        <v>1259.0301707882843</v>
      </c>
      <c r="N28" s="33">
        <v>1338.8594088984232</v>
      </c>
      <c r="O28" s="33">
        <v>1410.1939436908904</v>
      </c>
      <c r="P28" s="33">
        <v>1313.5664191579165</v>
      </c>
      <c r="Q28" s="33">
        <v>1290.328748228023</v>
      </c>
    </row>
    <row r="29" spans="1:17" x14ac:dyDescent="0.25">
      <c r="A29" s="78" t="s">
        <v>190</v>
      </c>
      <c r="B29" s="79">
        <v>349.53572091615564</v>
      </c>
      <c r="C29" s="79">
        <v>353.46996895650631</v>
      </c>
      <c r="D29" s="79">
        <v>357.77445793752639</v>
      </c>
      <c r="E29" s="79">
        <v>364.35606699202174</v>
      </c>
      <c r="F29" s="79">
        <v>385.15433359699841</v>
      </c>
      <c r="G29" s="79">
        <v>375.6123922943259</v>
      </c>
      <c r="H29" s="79">
        <v>402.50643657844211</v>
      </c>
      <c r="I29" s="79">
        <v>408.87714213168579</v>
      </c>
      <c r="J29" s="79">
        <v>387.34071284052715</v>
      </c>
      <c r="K29" s="79">
        <v>341.59887362477753</v>
      </c>
      <c r="L29" s="79">
        <v>358.13711258557794</v>
      </c>
      <c r="M29" s="79">
        <v>355.83699715384597</v>
      </c>
      <c r="N29" s="79">
        <v>371.57104862468805</v>
      </c>
      <c r="O29" s="79">
        <v>392.03673010685748</v>
      </c>
      <c r="P29" s="79">
        <v>367.69012704779635</v>
      </c>
      <c r="Q29" s="79">
        <v>361.56948589096953</v>
      </c>
    </row>
    <row r="30" spans="1:17" x14ac:dyDescent="0.25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2.75" x14ac:dyDescent="0.25">
      <c r="A31" s="18" t="s">
        <v>191</v>
      </c>
      <c r="B31" s="19">
        <v>14272.008509187834</v>
      </c>
      <c r="C31" s="19">
        <v>14110.31979135548</v>
      </c>
      <c r="D31" s="19">
        <v>14324.135832342592</v>
      </c>
      <c r="E31" s="19">
        <v>14978.955580999083</v>
      </c>
      <c r="F31" s="19">
        <v>15150.947784873981</v>
      </c>
      <c r="G31" s="19">
        <v>15762.568000900572</v>
      </c>
      <c r="H31" s="19">
        <v>15972.55282521874</v>
      </c>
      <c r="I31" s="19">
        <v>16510.49394052726</v>
      </c>
      <c r="J31" s="19">
        <v>15174.821237062399</v>
      </c>
      <c r="K31" s="19">
        <v>14119.654172600804</v>
      </c>
      <c r="L31" s="19">
        <v>14891.017328731044</v>
      </c>
      <c r="M31" s="19">
        <v>14295.45794403011</v>
      </c>
      <c r="N31" s="19">
        <v>14136.235933177193</v>
      </c>
      <c r="O31" s="19">
        <v>14239.011850636387</v>
      </c>
      <c r="P31" s="19">
        <v>14589.260095870848</v>
      </c>
      <c r="Q31" s="19">
        <v>14798.756073791092</v>
      </c>
    </row>
    <row r="32" spans="1:17" x14ac:dyDescent="0.25">
      <c r="A32" s="20" t="s">
        <v>73</v>
      </c>
      <c r="B32" s="21">
        <v>48.963619968120156</v>
      </c>
      <c r="C32" s="21">
        <v>48.343379184099881</v>
      </c>
      <c r="D32" s="21">
        <v>49.219346634189598</v>
      </c>
      <c r="E32" s="21">
        <v>51.537837882986899</v>
      </c>
      <c r="F32" s="21">
        <v>52.268646197311767</v>
      </c>
      <c r="G32" s="21">
        <v>54.300794090965525</v>
      </c>
      <c r="H32" s="21">
        <v>55.143829050472753</v>
      </c>
      <c r="I32" s="21">
        <v>56.726186988599963</v>
      </c>
      <c r="J32" s="21">
        <v>52.387351027145137</v>
      </c>
      <c r="K32" s="21">
        <v>48.875160153834173</v>
      </c>
      <c r="L32" s="21">
        <v>51.047756906526864</v>
      </c>
      <c r="M32" s="21">
        <v>49.265132681157915</v>
      </c>
      <c r="N32" s="21">
        <v>48.616842758180468</v>
      </c>
      <c r="O32" s="21">
        <v>48.896665377051058</v>
      </c>
      <c r="P32" s="21">
        <v>50.217255860681611</v>
      </c>
      <c r="Q32" s="21">
        <v>50.895360546921097</v>
      </c>
    </row>
    <row r="33" spans="1:17" x14ac:dyDescent="0.25">
      <c r="A33" s="22" t="s">
        <v>74</v>
      </c>
      <c r="B33" s="23">
        <v>18.132405099478554</v>
      </c>
      <c r="C33" s="23">
        <v>17.902715032396166</v>
      </c>
      <c r="D33" s="23">
        <v>18.204276439443447</v>
      </c>
      <c r="E33" s="23">
        <v>19.085699853360914</v>
      </c>
      <c r="F33" s="23">
        <v>19.356335733919455</v>
      </c>
      <c r="G33" s="23">
        <v>20.108888932677484</v>
      </c>
      <c r="H33" s="23">
        <v>20.421085036820934</v>
      </c>
      <c r="I33" s="23">
        <v>21.007070206323913</v>
      </c>
      <c r="J33" s="23">
        <v>19.400294984955327</v>
      </c>
      <c r="K33" s="23">
        <v>18.099646304505825</v>
      </c>
      <c r="L33" s="23">
        <v>18.904211090836672</v>
      </c>
      <c r="M33" s="23">
        <v>18.244062502648553</v>
      </c>
      <c r="N33" s="23">
        <v>18.003985165372626</v>
      </c>
      <c r="O33" s="23">
        <v>18.107610205446505</v>
      </c>
      <c r="P33" s="23">
        <v>18.59665659611975</v>
      </c>
      <c r="Q33" s="23">
        <v>18.847775056698332</v>
      </c>
    </row>
    <row r="34" spans="1:17" x14ac:dyDescent="0.25">
      <c r="A34" s="22" t="s">
        <v>75</v>
      </c>
      <c r="B34" s="23">
        <v>352.04036371045783</v>
      </c>
      <c r="C34" s="23">
        <v>349.98924970528913</v>
      </c>
      <c r="D34" s="23">
        <v>356.01737921000523</v>
      </c>
      <c r="E34" s="23">
        <v>371.2139707892369</v>
      </c>
      <c r="F34" s="23">
        <v>378.40681753014638</v>
      </c>
      <c r="G34" s="23">
        <v>393.11886142516602</v>
      </c>
      <c r="H34" s="23">
        <v>399.22214129374225</v>
      </c>
      <c r="I34" s="23">
        <v>410.67786236407454</v>
      </c>
      <c r="J34" s="23">
        <v>379.26619920827784</v>
      </c>
      <c r="K34" s="23">
        <v>353.83915895338066</v>
      </c>
      <c r="L34" s="23">
        <v>369.56800373461488</v>
      </c>
      <c r="M34" s="23">
        <v>356.6624244045596</v>
      </c>
      <c r="N34" s="23">
        <v>351.9690308610439</v>
      </c>
      <c r="O34" s="23">
        <v>353.9948492891711</v>
      </c>
      <c r="P34" s="23">
        <v>363.5554650411998</v>
      </c>
      <c r="Q34" s="23">
        <v>367.58275234416789</v>
      </c>
    </row>
    <row r="35" spans="1:17" x14ac:dyDescent="0.25">
      <c r="A35" s="22" t="s">
        <v>76</v>
      </c>
      <c r="B35" s="23">
        <v>197.4549298409448</v>
      </c>
      <c r="C35" s="23">
        <v>194.95369319682098</v>
      </c>
      <c r="D35" s="23">
        <v>198.4861953180496</v>
      </c>
      <c r="E35" s="23">
        <v>207.83594370606056</v>
      </c>
      <c r="F35" s="23">
        <v>210.78306453834693</v>
      </c>
      <c r="G35" s="23">
        <v>218.97807994017131</v>
      </c>
      <c r="H35" s="23">
        <v>222.37777565081009</v>
      </c>
      <c r="I35" s="23">
        <v>228.75892916559516</v>
      </c>
      <c r="J35" s="23">
        <v>211.26176390456595</v>
      </c>
      <c r="K35" s="23">
        <v>197.09819914098932</v>
      </c>
      <c r="L35" s="23">
        <v>205.85960076233408</v>
      </c>
      <c r="M35" s="23">
        <v>198.67083609211227</v>
      </c>
      <c r="N35" s="23">
        <v>196.05648606363295</v>
      </c>
      <c r="O35" s="23">
        <v>197.18492296460099</v>
      </c>
      <c r="P35" s="23">
        <v>202.51045039626698</v>
      </c>
      <c r="Q35" s="23">
        <v>204.83157577911371</v>
      </c>
    </row>
    <row r="36" spans="1:17" x14ac:dyDescent="0.25">
      <c r="A36" s="24" t="s">
        <v>77</v>
      </c>
      <c r="B36" s="25">
        <v>189.32854555196971</v>
      </c>
      <c r="C36" s="25">
        <v>187.50813767539469</v>
      </c>
      <c r="D36" s="25">
        <v>190.89846739082191</v>
      </c>
      <c r="E36" s="25">
        <v>199.36325175915633</v>
      </c>
      <c r="F36" s="25">
        <v>203.82665592154365</v>
      </c>
      <c r="G36" s="25">
        <v>211.19166211564462</v>
      </c>
      <c r="H36" s="25">
        <v>215.22040099895497</v>
      </c>
      <c r="I36" s="25">
        <v>221.14734668182686</v>
      </c>
      <c r="J36" s="25">
        <v>204.80657387477461</v>
      </c>
      <c r="K36" s="25">
        <v>190.71820512765271</v>
      </c>
      <c r="L36" s="25">
        <v>198.64984142406522</v>
      </c>
      <c r="M36" s="25">
        <v>192.70430451992829</v>
      </c>
      <c r="N36" s="25">
        <v>189.89485460275355</v>
      </c>
      <c r="O36" s="25">
        <v>190.09626253765046</v>
      </c>
      <c r="P36" s="25">
        <v>195.84514391713526</v>
      </c>
      <c r="Q36" s="25">
        <v>197.95300011735532</v>
      </c>
    </row>
    <row r="37" spans="1:17" x14ac:dyDescent="0.25">
      <c r="A37" s="26" t="s">
        <v>78</v>
      </c>
      <c r="B37" s="27">
        <v>2.1523485773267539</v>
      </c>
      <c r="C37" s="27">
        <v>2.0844716364014206</v>
      </c>
      <c r="D37" s="27">
        <v>1.8737371047186759</v>
      </c>
      <c r="E37" s="27">
        <v>2.6431717026212858</v>
      </c>
      <c r="F37" s="27">
        <v>2.2905667989757292</v>
      </c>
      <c r="G37" s="27">
        <v>2.4272927675015752</v>
      </c>
      <c r="H37" s="27">
        <v>2.0235317235445214</v>
      </c>
      <c r="I37" s="27">
        <v>2.2080866917263733</v>
      </c>
      <c r="J37" s="27">
        <v>2.0441249204065</v>
      </c>
      <c r="K37" s="27">
        <v>1.9424553352087355</v>
      </c>
      <c r="L37" s="27">
        <v>2.0809269497259786</v>
      </c>
      <c r="M37" s="27">
        <v>1.7453745260212645</v>
      </c>
      <c r="N37" s="27">
        <v>1.3654490176642347</v>
      </c>
      <c r="O37" s="27">
        <v>1.2782929697936569</v>
      </c>
      <c r="P37" s="27">
        <v>1.2551343212963066</v>
      </c>
      <c r="Q37" s="27">
        <v>1.6769428520883081</v>
      </c>
    </row>
    <row r="38" spans="1:17" x14ac:dyDescent="0.25">
      <c r="A38" s="26" t="s">
        <v>79</v>
      </c>
      <c r="B38" s="27">
        <v>74.907137684647381</v>
      </c>
      <c r="C38" s="27">
        <v>71.672353279115939</v>
      </c>
      <c r="D38" s="27">
        <v>73.386772064115107</v>
      </c>
      <c r="E38" s="27">
        <v>77.929384921118213</v>
      </c>
      <c r="F38" s="27">
        <v>72.988876542818218</v>
      </c>
      <c r="G38" s="27">
        <v>78.027003207544624</v>
      </c>
      <c r="H38" s="27">
        <v>76.876137200866367</v>
      </c>
      <c r="I38" s="27">
        <v>79.896957136643039</v>
      </c>
      <c r="J38" s="27">
        <v>71.444147041370982</v>
      </c>
      <c r="K38" s="27">
        <v>68.052854662379005</v>
      </c>
      <c r="L38" s="27">
        <v>73.214027106325844</v>
      </c>
      <c r="M38" s="27">
        <v>67.035632368323505</v>
      </c>
      <c r="N38" s="27">
        <v>67.82043419011967</v>
      </c>
      <c r="O38" s="27">
        <v>71.982505046069463</v>
      </c>
      <c r="P38" s="27">
        <v>71.517503141476638</v>
      </c>
      <c r="Q38" s="27">
        <v>71.07679728515437</v>
      </c>
    </row>
    <row r="39" spans="1:17" x14ac:dyDescent="0.25">
      <c r="A39" s="26" t="s">
        <v>80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8.2524364834002367E-3</v>
      </c>
      <c r="M39" s="27">
        <v>8.4139339287219884E-3</v>
      </c>
      <c r="N39" s="27">
        <v>8.4177671186813317E-3</v>
      </c>
      <c r="O39" s="27">
        <v>8.5255079892950728E-3</v>
      </c>
      <c r="P39" s="27">
        <v>7.8145744483976709E-3</v>
      </c>
      <c r="Q39" s="27">
        <v>7.978508855567442E-3</v>
      </c>
    </row>
    <row r="40" spans="1:17" x14ac:dyDescent="0.25">
      <c r="A40" s="26" t="s">
        <v>81</v>
      </c>
      <c r="B40" s="27">
        <v>112.26905928999554</v>
      </c>
      <c r="C40" s="27">
        <v>113.75131275987738</v>
      </c>
      <c r="D40" s="27">
        <v>115.63795822198816</v>
      </c>
      <c r="E40" s="27">
        <v>118.79069513541683</v>
      </c>
      <c r="F40" s="27">
        <v>128.54721257974975</v>
      </c>
      <c r="G40" s="27">
        <v>130.73736614059831</v>
      </c>
      <c r="H40" s="27">
        <v>136.32073207454414</v>
      </c>
      <c r="I40" s="27">
        <v>139.04230285345739</v>
      </c>
      <c r="J40" s="27">
        <v>131.3183019129971</v>
      </c>
      <c r="K40" s="27">
        <v>120.722895130065</v>
      </c>
      <c r="L40" s="27">
        <v>123.34663493153005</v>
      </c>
      <c r="M40" s="27">
        <v>123.91488369165479</v>
      </c>
      <c r="N40" s="27">
        <v>120.70055362785099</v>
      </c>
      <c r="O40" s="27">
        <v>116.82693901379814</v>
      </c>
      <c r="P40" s="27">
        <v>123.06469187991395</v>
      </c>
      <c r="Q40" s="27">
        <v>125.19128147125708</v>
      </c>
    </row>
    <row r="41" spans="1:17" x14ac:dyDescent="0.25">
      <c r="A41" s="28" t="s">
        <v>192</v>
      </c>
      <c r="B41" s="29">
        <v>961.18158555287005</v>
      </c>
      <c r="C41" s="29">
        <v>975.45268939317089</v>
      </c>
      <c r="D41" s="29">
        <v>1002.7237450133794</v>
      </c>
      <c r="E41" s="29">
        <v>1021.6450001797118</v>
      </c>
      <c r="F41" s="29">
        <v>1091.5293516382392</v>
      </c>
      <c r="G41" s="29">
        <v>1104.5000162404278</v>
      </c>
      <c r="H41" s="29">
        <v>1103.7744550959401</v>
      </c>
      <c r="I41" s="29">
        <v>1119.4453428045304</v>
      </c>
      <c r="J41" s="29">
        <v>1055.85300473455</v>
      </c>
      <c r="K41" s="29">
        <v>955.56757260390623</v>
      </c>
      <c r="L41" s="29">
        <v>984.55629237102573</v>
      </c>
      <c r="M41" s="29">
        <v>978.89505665469869</v>
      </c>
      <c r="N41" s="29">
        <v>951.95449743766642</v>
      </c>
      <c r="O41" s="29">
        <v>912.69239334787949</v>
      </c>
      <c r="P41" s="29">
        <v>947.55070314664169</v>
      </c>
      <c r="Q41" s="29">
        <v>939.4213746546227</v>
      </c>
    </row>
    <row r="42" spans="1:17" x14ac:dyDescent="0.25">
      <c r="A42" s="32" t="s">
        <v>193</v>
      </c>
      <c r="B42" s="33">
        <v>314.10251830501079</v>
      </c>
      <c r="C42" s="33">
        <v>303.45493017338418</v>
      </c>
      <c r="D42" s="33">
        <v>307.90204415510516</v>
      </c>
      <c r="E42" s="33">
        <v>326.66968488116646</v>
      </c>
      <c r="F42" s="33">
        <v>321.88425369987004</v>
      </c>
      <c r="G42" s="33">
        <v>339.34124952880268</v>
      </c>
      <c r="H42" s="33">
        <v>343.96738806151149</v>
      </c>
      <c r="I42" s="33">
        <v>358.68011387892068</v>
      </c>
      <c r="J42" s="33">
        <v>326.47406994128812</v>
      </c>
      <c r="K42" s="33">
        <v>306.96767667607554</v>
      </c>
      <c r="L42" s="33">
        <v>325.04014285082218</v>
      </c>
      <c r="M42" s="33">
        <v>309.57690726127527</v>
      </c>
      <c r="N42" s="33">
        <v>309.43117004738133</v>
      </c>
      <c r="O42" s="33">
        <v>315.94466230442305</v>
      </c>
      <c r="P42" s="33">
        <v>321.63071702845485</v>
      </c>
      <c r="Q42" s="33">
        <v>327.65777974956529</v>
      </c>
    </row>
    <row r="43" spans="1:17" x14ac:dyDescent="0.25">
      <c r="A43" s="35" t="s">
        <v>83</v>
      </c>
      <c r="B43" s="36">
        <v>19.368185670398695</v>
      </c>
      <c r="C43" s="36">
        <v>17.48129183236507</v>
      </c>
      <c r="D43" s="36">
        <v>18.071939843497873</v>
      </c>
      <c r="E43" s="36">
        <v>21.909552261719096</v>
      </c>
      <c r="F43" s="36">
        <v>21.300287073579756</v>
      </c>
      <c r="G43" s="36">
        <v>21.997423227902626</v>
      </c>
      <c r="H43" s="36">
        <v>22.004535199679086</v>
      </c>
      <c r="I43" s="36">
        <v>19.760905505763073</v>
      </c>
      <c r="J43" s="36">
        <v>19.435573213489473</v>
      </c>
      <c r="K43" s="36">
        <v>18.639527709319147</v>
      </c>
      <c r="L43" s="36">
        <v>18.770903583137979</v>
      </c>
      <c r="M43" s="36">
        <v>17.949945995356178</v>
      </c>
      <c r="N43" s="36">
        <v>17.875373381901081</v>
      </c>
      <c r="O43" s="36">
        <v>17.422090487602198</v>
      </c>
      <c r="P43" s="36">
        <v>18.25188467450409</v>
      </c>
      <c r="Q43" s="36">
        <v>17.911377775313657</v>
      </c>
    </row>
    <row r="44" spans="1:17" x14ac:dyDescent="0.25">
      <c r="A44" s="35" t="s">
        <v>95</v>
      </c>
      <c r="B44" s="36">
        <v>0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</row>
    <row r="45" spans="1:17" x14ac:dyDescent="0.25">
      <c r="A45" s="35" t="s">
        <v>90</v>
      </c>
      <c r="B45" s="36">
        <v>4.0822264026223198</v>
      </c>
      <c r="C45" s="36">
        <v>4.5342996097168866</v>
      </c>
      <c r="D45" s="36">
        <v>4.554008580566884</v>
      </c>
      <c r="E45" s="36">
        <v>5.0320243662907647</v>
      </c>
      <c r="F45" s="36">
        <v>4.4655634327654159</v>
      </c>
      <c r="G45" s="36">
        <v>4.1479714014424225</v>
      </c>
      <c r="H45" s="36">
        <v>4.4539384141130132</v>
      </c>
      <c r="I45" s="36">
        <v>4.3582013357723781</v>
      </c>
      <c r="J45" s="36">
        <v>4.3079517789858706</v>
      </c>
      <c r="K45" s="36">
        <v>3.6711995913663626</v>
      </c>
      <c r="L45" s="36">
        <v>3.9058877497146649</v>
      </c>
      <c r="M45" s="36">
        <v>3.7660979290065582</v>
      </c>
      <c r="N45" s="36">
        <v>3.2937794316076818</v>
      </c>
      <c r="O45" s="36">
        <v>3.0593791960498886</v>
      </c>
      <c r="P45" s="36">
        <v>3.049825937274155</v>
      </c>
      <c r="Q45" s="36">
        <v>2.9759502486111225</v>
      </c>
    </row>
    <row r="46" spans="1:17" x14ac:dyDescent="0.25">
      <c r="A46" s="35" t="s">
        <v>78</v>
      </c>
      <c r="B46" s="36">
        <v>5.3286399725945168</v>
      </c>
      <c r="C46" s="36">
        <v>5.3577854888591521</v>
      </c>
      <c r="D46" s="36">
        <v>4.9130124364098169</v>
      </c>
      <c r="E46" s="36">
        <v>6.5261250393606804</v>
      </c>
      <c r="F46" s="36">
        <v>5.7147088732465745</v>
      </c>
      <c r="G46" s="36">
        <v>6.3996481922419202</v>
      </c>
      <c r="H46" s="36">
        <v>4.7144243033067283</v>
      </c>
      <c r="I46" s="36">
        <v>5.4365199264566124</v>
      </c>
      <c r="J46" s="36">
        <v>5.1787861983557555</v>
      </c>
      <c r="K46" s="36">
        <v>4.8891132821077594</v>
      </c>
      <c r="L46" s="36">
        <v>5.160360182471222</v>
      </c>
      <c r="M46" s="36">
        <v>4.3002653795213428</v>
      </c>
      <c r="N46" s="36">
        <v>3.4930326330036627</v>
      </c>
      <c r="O46" s="36">
        <v>3.3246767145509142</v>
      </c>
      <c r="P46" s="36">
        <v>3.2337109189436122</v>
      </c>
      <c r="Q46" s="36">
        <v>4.0302779503799711</v>
      </c>
    </row>
    <row r="47" spans="1:17" x14ac:dyDescent="0.25">
      <c r="A47" s="35" t="s">
        <v>84</v>
      </c>
      <c r="B47" s="36">
        <v>27.740801022019518</v>
      </c>
      <c r="C47" s="36">
        <v>30.333836863052664</v>
      </c>
      <c r="D47" s="36">
        <v>28.43446925904291</v>
      </c>
      <c r="E47" s="36">
        <v>23.363008823468235</v>
      </c>
      <c r="F47" s="36">
        <v>23.806124705420316</v>
      </c>
      <c r="G47" s="36">
        <v>20.824929442837863</v>
      </c>
      <c r="H47" s="36">
        <v>25.401490228337352</v>
      </c>
      <c r="I47" s="36">
        <v>22.645314888373505</v>
      </c>
      <c r="J47" s="36">
        <v>21.287596309552629</v>
      </c>
      <c r="K47" s="36">
        <v>15.571190286857492</v>
      </c>
      <c r="L47" s="36">
        <v>12.490418913952475</v>
      </c>
      <c r="M47" s="36">
        <v>11.802148800593693</v>
      </c>
      <c r="N47" s="36">
        <v>10.136771465279651</v>
      </c>
      <c r="O47" s="36">
        <v>7.6314463750488191</v>
      </c>
      <c r="P47" s="36">
        <v>6.2644536571890415</v>
      </c>
      <c r="Q47" s="36">
        <v>7.2193116610681018</v>
      </c>
    </row>
    <row r="48" spans="1:17" x14ac:dyDescent="0.25">
      <c r="A48" s="35" t="s">
        <v>96</v>
      </c>
      <c r="B48" s="36">
        <v>2.8571547185638039E-2</v>
      </c>
      <c r="C48" s="36">
        <v>0</v>
      </c>
      <c r="D48" s="36">
        <v>0</v>
      </c>
      <c r="E48" s="36">
        <v>4.4479826601755548E-2</v>
      </c>
      <c r="F48" s="36">
        <v>7.5710364360411751E-3</v>
      </c>
      <c r="G48" s="36">
        <v>1.3635571817232349E-2</v>
      </c>
      <c r="H48" s="36">
        <v>7.7106697984499331E-2</v>
      </c>
      <c r="I48" s="36">
        <v>6.7629951491402718E-2</v>
      </c>
      <c r="J48" s="36">
        <v>1.8301746387205348E-2</v>
      </c>
      <c r="K48" s="36">
        <v>1.8277962203524435E-2</v>
      </c>
      <c r="L48" s="36">
        <v>1.7756303726076172E-2</v>
      </c>
      <c r="M48" s="36">
        <v>1.7758642146173648E-2</v>
      </c>
      <c r="N48" s="36">
        <v>1.809679811309501E-2</v>
      </c>
      <c r="O48" s="36">
        <v>1.8101345570573007E-2</v>
      </c>
      <c r="P48" s="36">
        <v>1.8479338086922256E-2</v>
      </c>
      <c r="Q48" s="36">
        <v>1.7569846394964426E-2</v>
      </c>
    </row>
    <row r="49" spans="1:17" x14ac:dyDescent="0.25">
      <c r="A49" s="35" t="s">
        <v>79</v>
      </c>
      <c r="B49" s="36">
        <v>200.08066927826161</v>
      </c>
      <c r="C49" s="36">
        <v>189.41282485808827</v>
      </c>
      <c r="D49" s="36">
        <v>193.52656661515135</v>
      </c>
      <c r="E49" s="36">
        <v>202.73661444011404</v>
      </c>
      <c r="F49" s="36">
        <v>178.52126373256974</v>
      </c>
      <c r="G49" s="36">
        <v>191.59850894751477</v>
      </c>
      <c r="H49" s="36">
        <v>181.31639927880485</v>
      </c>
      <c r="I49" s="36">
        <v>188.08059577090751</v>
      </c>
      <c r="J49" s="36">
        <v>165.75282341744224</v>
      </c>
      <c r="K49" s="36">
        <v>154.0372945686569</v>
      </c>
      <c r="L49" s="36">
        <v>164.43158441686694</v>
      </c>
      <c r="M49" s="36">
        <v>149.53399161313661</v>
      </c>
      <c r="N49" s="36">
        <v>157.68730713731838</v>
      </c>
      <c r="O49" s="36">
        <v>167.32792792206897</v>
      </c>
      <c r="P49" s="36">
        <v>161.41221010328516</v>
      </c>
      <c r="Q49" s="36">
        <v>155.70517633715394</v>
      </c>
    </row>
    <row r="50" spans="1:17" x14ac:dyDescent="0.25">
      <c r="A50" s="35" t="s">
        <v>85</v>
      </c>
      <c r="B50" s="36">
        <v>5.0067512693315508E-4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2.157091043544362E-3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</row>
    <row r="51" spans="1:17" x14ac:dyDescent="0.25">
      <c r="A51" s="35" t="s">
        <v>97</v>
      </c>
      <c r="B51" s="36">
        <v>49.714709736270024</v>
      </c>
      <c r="C51" s="36">
        <v>47.95128262393569</v>
      </c>
      <c r="D51" s="36">
        <v>49.768386091263082</v>
      </c>
      <c r="E51" s="36">
        <v>53.598851334798312</v>
      </c>
      <c r="F51" s="36">
        <v>60.728619149509726</v>
      </c>
      <c r="G51" s="36">
        <v>65.528310586382744</v>
      </c>
      <c r="H51" s="36">
        <v>74.594297645010528</v>
      </c>
      <c r="I51" s="36">
        <v>72.886887765886144</v>
      </c>
      <c r="J51" s="36">
        <v>66.674373088476912</v>
      </c>
      <c r="K51" s="36">
        <v>74.26595518174318</v>
      </c>
      <c r="L51" s="36">
        <v>79.730247656024147</v>
      </c>
      <c r="M51" s="36">
        <v>75.441435571091489</v>
      </c>
      <c r="N51" s="36">
        <v>65.397410572144935</v>
      </c>
      <c r="O51" s="36">
        <v>69.534894304407473</v>
      </c>
      <c r="P51" s="36">
        <v>82.257023939105608</v>
      </c>
      <c r="Q51" s="36">
        <v>89.370473611643547</v>
      </c>
    </row>
    <row r="52" spans="1:17" x14ac:dyDescent="0.25">
      <c r="A52" s="35" t="s">
        <v>98</v>
      </c>
      <c r="B52" s="36">
        <v>7.7582140005315798</v>
      </c>
      <c r="C52" s="36">
        <v>8.3836088973663863</v>
      </c>
      <c r="D52" s="36">
        <v>8.6336613291731616</v>
      </c>
      <c r="E52" s="36">
        <v>13.45902878881347</v>
      </c>
      <c r="F52" s="36">
        <v>27.340115696342529</v>
      </c>
      <c r="G52" s="36">
        <v>28.830822158663207</v>
      </c>
      <c r="H52" s="36">
        <v>31.40519629427552</v>
      </c>
      <c r="I52" s="36">
        <v>45.441901643226515</v>
      </c>
      <c r="J52" s="36">
        <v>43.818664188598156</v>
      </c>
      <c r="K52" s="36">
        <v>35.8751180938212</v>
      </c>
      <c r="L52" s="36">
        <v>40.532984044928732</v>
      </c>
      <c r="M52" s="36">
        <v>46.765263330423231</v>
      </c>
      <c r="N52" s="36">
        <v>51.529398628012807</v>
      </c>
      <c r="O52" s="36">
        <v>47.626145959124237</v>
      </c>
      <c r="P52" s="36">
        <v>47.143128460066279</v>
      </c>
      <c r="Q52" s="36">
        <v>50.427642318999915</v>
      </c>
    </row>
    <row r="53" spans="1:17" x14ac:dyDescent="0.25">
      <c r="A53" s="32" t="s">
        <v>194</v>
      </c>
      <c r="B53" s="33">
        <v>647.07906724785914</v>
      </c>
      <c r="C53" s="33">
        <v>671.99775921978664</v>
      </c>
      <c r="D53" s="33">
        <v>694.8217008582742</v>
      </c>
      <c r="E53" s="33">
        <v>694.97531529854541</v>
      </c>
      <c r="F53" s="33">
        <v>769.64509793836885</v>
      </c>
      <c r="G53" s="33">
        <v>765.15876671162482</v>
      </c>
      <c r="H53" s="33">
        <v>759.80706703442843</v>
      </c>
      <c r="I53" s="33">
        <v>760.76522892560956</v>
      </c>
      <c r="J53" s="33">
        <v>729.37893479326158</v>
      </c>
      <c r="K53" s="33">
        <v>648.59989592783063</v>
      </c>
      <c r="L53" s="33">
        <v>659.51614952020327</v>
      </c>
      <c r="M53" s="33">
        <v>669.31814939342337</v>
      </c>
      <c r="N53" s="33">
        <v>642.52332739028498</v>
      </c>
      <c r="O53" s="33">
        <v>596.74773104345672</v>
      </c>
      <c r="P53" s="33">
        <v>625.91998611818678</v>
      </c>
      <c r="Q53" s="33">
        <v>611.76359490505729</v>
      </c>
    </row>
    <row r="54" spans="1:17" x14ac:dyDescent="0.25">
      <c r="A54" s="28" t="s">
        <v>195</v>
      </c>
      <c r="B54" s="29">
        <v>11067.980177887181</v>
      </c>
      <c r="C54" s="29">
        <v>10925.537206503421</v>
      </c>
      <c r="D54" s="29">
        <v>11071.186472349596</v>
      </c>
      <c r="E54" s="29">
        <v>11601.514021340812</v>
      </c>
      <c r="F54" s="29">
        <v>11671.270013524436</v>
      </c>
      <c r="G54" s="29">
        <v>12176.441380349717</v>
      </c>
      <c r="H54" s="29">
        <v>12357.620556575364</v>
      </c>
      <c r="I54" s="29">
        <v>12800.037318718871</v>
      </c>
      <c r="J54" s="29">
        <v>11730.823390532973</v>
      </c>
      <c r="K54" s="29">
        <v>10943.604478143676</v>
      </c>
      <c r="L54" s="29">
        <v>11577.861361829053</v>
      </c>
      <c r="M54" s="29">
        <v>11068.825600809392</v>
      </c>
      <c r="N54" s="29">
        <v>10960.815819172873</v>
      </c>
      <c r="O54" s="29">
        <v>11096.767849601692</v>
      </c>
      <c r="P54" s="29">
        <v>11354.170057631334</v>
      </c>
      <c r="Q54" s="29">
        <v>11546.762413733597</v>
      </c>
    </row>
    <row r="55" spans="1:17" x14ac:dyDescent="0.25">
      <c r="A55" s="32" t="s">
        <v>196</v>
      </c>
      <c r="B55" s="33">
        <v>9712.9633948447481</v>
      </c>
      <c r="C55" s="33">
        <v>9452.1287979708795</v>
      </c>
      <c r="D55" s="33">
        <v>9553.1058510148432</v>
      </c>
      <c r="E55" s="33">
        <v>10089.225689918407</v>
      </c>
      <c r="F55" s="33">
        <v>9980.2756818746166</v>
      </c>
      <c r="G55" s="33">
        <v>10495.649111864561</v>
      </c>
      <c r="H55" s="33">
        <v>10680.223010468331</v>
      </c>
      <c r="I55" s="33">
        <v>11117.091782091664</v>
      </c>
      <c r="J55" s="33">
        <v>10106.208712792568</v>
      </c>
      <c r="K55" s="33">
        <v>9504.9912472048964</v>
      </c>
      <c r="L55" s="33">
        <v>10156.816995735095</v>
      </c>
      <c r="M55" s="33">
        <v>9602.2906971609227</v>
      </c>
      <c r="N55" s="33">
        <v>9559.1093902982266</v>
      </c>
      <c r="O55" s="33">
        <v>9771.9683135406649</v>
      </c>
      <c r="P55" s="33">
        <v>9970.7462365539577</v>
      </c>
      <c r="Q55" s="33">
        <v>10184.110274713661</v>
      </c>
    </row>
    <row r="56" spans="1:17" x14ac:dyDescent="0.25">
      <c r="A56" s="35" t="s">
        <v>83</v>
      </c>
      <c r="B56" s="36">
        <v>615.22472129501728</v>
      </c>
      <c r="C56" s="36">
        <v>555.28809349865537</v>
      </c>
      <c r="D56" s="36">
        <v>574.04985385228554</v>
      </c>
      <c r="E56" s="36">
        <v>696.09780612015584</v>
      </c>
      <c r="F56" s="36">
        <v>676.59735410194537</v>
      </c>
      <c r="G56" s="36">
        <v>698.74167900396606</v>
      </c>
      <c r="H56" s="36">
        <v>698.96758869568873</v>
      </c>
      <c r="I56" s="36">
        <v>627.69935135953313</v>
      </c>
      <c r="J56" s="36">
        <v>617.36526678143048</v>
      </c>
      <c r="K56" s="36">
        <v>592.07911547249068</v>
      </c>
      <c r="L56" s="36">
        <v>596.25223146438304</v>
      </c>
      <c r="M56" s="36">
        <v>570.17475514660805</v>
      </c>
      <c r="N56" s="36">
        <v>567.8059780133284</v>
      </c>
      <c r="O56" s="36">
        <v>553.40758019442274</v>
      </c>
      <c r="P56" s="36">
        <v>579.76574848424775</v>
      </c>
      <c r="Q56" s="36">
        <v>568.94964698055139</v>
      </c>
    </row>
    <row r="57" spans="1:17" x14ac:dyDescent="0.25">
      <c r="A57" s="35" t="s">
        <v>95</v>
      </c>
      <c r="B57" s="36">
        <v>0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</row>
    <row r="58" spans="1:17" x14ac:dyDescent="0.25">
      <c r="A58" s="35" t="s">
        <v>90</v>
      </c>
      <c r="B58" s="36">
        <v>121.85638674620429</v>
      </c>
      <c r="C58" s="36">
        <v>136.46473289306553</v>
      </c>
      <c r="D58" s="36">
        <v>137.09046609850321</v>
      </c>
      <c r="E58" s="36">
        <v>152.75177698593185</v>
      </c>
      <c r="F58" s="36">
        <v>133.9789422768568</v>
      </c>
      <c r="G58" s="36">
        <v>123.62661053083738</v>
      </c>
      <c r="H58" s="36">
        <v>133.51952377134262</v>
      </c>
      <c r="I58" s="36">
        <v>130.79965537918955</v>
      </c>
      <c r="J58" s="36">
        <v>129.19986124756926</v>
      </c>
      <c r="K58" s="36">
        <v>110.24737409380947</v>
      </c>
      <c r="L58" s="36">
        <v>118.86181499255943</v>
      </c>
      <c r="M58" s="36">
        <v>113.42688212918539</v>
      </c>
      <c r="N58" s="36">
        <v>99.076646642621057</v>
      </c>
      <c r="O58" s="36">
        <v>93.394346381843661</v>
      </c>
      <c r="P58" s="36">
        <v>91.982878342164383</v>
      </c>
      <c r="Q58" s="36">
        <v>89.792710495351486</v>
      </c>
    </row>
    <row r="59" spans="1:17" x14ac:dyDescent="0.25">
      <c r="A59" s="35" t="s">
        <v>78</v>
      </c>
      <c r="B59" s="36">
        <v>160.39516053696218</v>
      </c>
      <c r="C59" s="36">
        <v>159.4239708558338</v>
      </c>
      <c r="D59" s="36">
        <v>145.52343290800101</v>
      </c>
      <c r="E59" s="36">
        <v>195.79649297338889</v>
      </c>
      <c r="F59" s="36">
        <v>168.81588036705972</v>
      </c>
      <c r="G59" s="36">
        <v>185.86853674697514</v>
      </c>
      <c r="H59" s="36">
        <v>141.46895642447868</v>
      </c>
      <c r="I59" s="36">
        <v>158.00659949189173</v>
      </c>
      <c r="J59" s="36">
        <v>148.23587820416148</v>
      </c>
      <c r="K59" s="36">
        <v>139.18761762235445</v>
      </c>
      <c r="L59" s="36">
        <v>148.85729450298737</v>
      </c>
      <c r="M59" s="36">
        <v>124.04493048160893</v>
      </c>
      <c r="N59" s="36">
        <v>101.60125457658739</v>
      </c>
      <c r="O59" s="36">
        <v>97.01044822876527</v>
      </c>
      <c r="P59" s="36">
        <v>91.715992556102776</v>
      </c>
      <c r="Q59" s="36">
        <v>112.71617304436498</v>
      </c>
    </row>
    <row r="60" spans="1:17" x14ac:dyDescent="0.25">
      <c r="A60" s="35" t="s">
        <v>84</v>
      </c>
      <c r="B60" s="36">
        <v>862.72367670363701</v>
      </c>
      <c r="C60" s="36">
        <v>921.00115707292923</v>
      </c>
      <c r="D60" s="36">
        <v>866.68564542582794</v>
      </c>
      <c r="E60" s="36">
        <v>743.59844222595916</v>
      </c>
      <c r="F60" s="36">
        <v>748.08816067216094</v>
      </c>
      <c r="G60" s="36">
        <v>665.13140187689532</v>
      </c>
      <c r="H60" s="36">
        <v>759.74460794166987</v>
      </c>
      <c r="I60" s="36">
        <v>680.19245590544256</v>
      </c>
      <c r="J60" s="36">
        <v>628.207751040429</v>
      </c>
      <c r="K60" s="36">
        <v>458.07842387352491</v>
      </c>
      <c r="L60" s="36">
        <v>372.39652634977028</v>
      </c>
      <c r="M60" s="36">
        <v>343.4068628923971</v>
      </c>
      <c r="N60" s="36">
        <v>307.53312168590247</v>
      </c>
      <c r="O60" s="36">
        <v>242.41064956037431</v>
      </c>
      <c r="P60" s="36">
        <v>198.98852793424018</v>
      </c>
      <c r="Q60" s="36">
        <v>224.39761044661816</v>
      </c>
    </row>
    <row r="61" spans="1:17" x14ac:dyDescent="0.25">
      <c r="A61" s="35" t="s">
        <v>96</v>
      </c>
      <c r="B61" s="36">
        <v>0.90756679295556097</v>
      </c>
      <c r="C61" s="36">
        <v>0</v>
      </c>
      <c r="D61" s="36">
        <v>0</v>
      </c>
      <c r="E61" s="36">
        <v>2.2296142116617741</v>
      </c>
      <c r="F61" s="36">
        <v>0.66466755033190528</v>
      </c>
      <c r="G61" s="36">
        <v>0.43312992831208647</v>
      </c>
      <c r="H61" s="36">
        <v>4.0698246393528352</v>
      </c>
      <c r="I61" s="36">
        <v>5.1148705825921486</v>
      </c>
      <c r="J61" s="36">
        <v>0.58134959112299356</v>
      </c>
      <c r="K61" s="36">
        <v>0.58059409352371738</v>
      </c>
      <c r="L61" s="36">
        <v>0.56402376541653743</v>
      </c>
      <c r="M61" s="36">
        <v>0.56409804464316293</v>
      </c>
      <c r="N61" s="36">
        <v>0.57483946947478304</v>
      </c>
      <c r="O61" s="36">
        <v>0.57498391812408389</v>
      </c>
      <c r="P61" s="36">
        <v>0.58699073923164824</v>
      </c>
      <c r="Q61" s="36">
        <v>0.55810100313416411</v>
      </c>
    </row>
    <row r="62" spans="1:17" x14ac:dyDescent="0.25">
      <c r="A62" s="35" t="s">
        <v>79</v>
      </c>
      <c r="B62" s="36">
        <v>6126.2294602734155</v>
      </c>
      <c r="C62" s="36">
        <v>5896.6469599452157</v>
      </c>
      <c r="D62" s="36">
        <v>5967.8014885673283</v>
      </c>
      <c r="E62" s="36">
        <v>6142.4731904324417</v>
      </c>
      <c r="F62" s="36">
        <v>5444.4873653165987</v>
      </c>
      <c r="G62" s="36">
        <v>5813.7774320130293</v>
      </c>
      <c r="H62" s="36">
        <v>5608.6834924669565</v>
      </c>
      <c r="I62" s="36">
        <v>5776.9702697909324</v>
      </c>
      <c r="J62" s="36">
        <v>5075.5903443060515</v>
      </c>
      <c r="K62" s="36">
        <v>4710.1434692654484</v>
      </c>
      <c r="L62" s="36">
        <v>5100.4877747917008</v>
      </c>
      <c r="M62" s="36">
        <v>4575.567635624484</v>
      </c>
      <c r="N62" s="36">
        <v>4766.6588251837584</v>
      </c>
      <c r="O62" s="36">
        <v>5062.3411857144347</v>
      </c>
      <c r="P62" s="36">
        <v>4896.4276854859927</v>
      </c>
      <c r="Q62" s="36">
        <v>4794.2332695683554</v>
      </c>
    </row>
    <row r="63" spans="1:17" x14ac:dyDescent="0.25">
      <c r="A63" s="35" t="s">
        <v>85</v>
      </c>
      <c r="B63" s="36">
        <v>1.5903798149641404E-2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6.8519362559644456E-2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</row>
    <row r="64" spans="1:17" x14ac:dyDescent="0.25">
      <c r="A64" s="35" t="s">
        <v>97</v>
      </c>
      <c r="B64" s="36">
        <v>1579.1731327991658</v>
      </c>
      <c r="C64" s="36">
        <v>1517.0010128476574</v>
      </c>
      <c r="D64" s="36">
        <v>1580.9625702293399</v>
      </c>
      <c r="E64" s="36">
        <v>1723.2569301878857</v>
      </c>
      <c r="F64" s="36">
        <v>1931.8863608857662</v>
      </c>
      <c r="G64" s="36">
        <v>2090.124116318736</v>
      </c>
      <c r="H64" s="36">
        <v>2335.4361000461831</v>
      </c>
      <c r="I64" s="36">
        <v>2293.3142750182496</v>
      </c>
      <c r="J64" s="36">
        <v>2111.5426980091474</v>
      </c>
      <c r="K64" s="36">
        <v>2352.8008450281554</v>
      </c>
      <c r="L64" s="36">
        <v>2531.437878088866</v>
      </c>
      <c r="M64" s="36">
        <v>2389.1244225397077</v>
      </c>
      <c r="N64" s="36">
        <v>2078.5350864529996</v>
      </c>
      <c r="O64" s="36">
        <v>2209.5464446658698</v>
      </c>
      <c r="P64" s="36">
        <v>2613.4820858558619</v>
      </c>
      <c r="Q64" s="36">
        <v>2791.224458414596</v>
      </c>
    </row>
    <row r="65" spans="1:17" x14ac:dyDescent="0.25">
      <c r="A65" s="35" t="s">
        <v>98</v>
      </c>
      <c r="B65" s="36">
        <v>246.43738589923848</v>
      </c>
      <c r="C65" s="36">
        <v>266.30287085752065</v>
      </c>
      <c r="D65" s="36">
        <v>280.99239393355572</v>
      </c>
      <c r="E65" s="36">
        <v>433.02143678098338</v>
      </c>
      <c r="F65" s="36">
        <v>875.75695070389816</v>
      </c>
      <c r="G65" s="36">
        <v>917.94620544580937</v>
      </c>
      <c r="H65" s="36">
        <v>998.33291648265822</v>
      </c>
      <c r="I65" s="36">
        <v>1444.9257852012727</v>
      </c>
      <c r="J65" s="36">
        <v>1395.4855636126556</v>
      </c>
      <c r="K65" s="36">
        <v>1141.873807755589</v>
      </c>
      <c r="L65" s="36">
        <v>1287.9594517794103</v>
      </c>
      <c r="M65" s="36">
        <v>1485.9811103022882</v>
      </c>
      <c r="N65" s="36">
        <v>1637.323638273554</v>
      </c>
      <c r="O65" s="36">
        <v>1513.2826748768271</v>
      </c>
      <c r="P65" s="36">
        <v>1497.7963271561182</v>
      </c>
      <c r="Q65" s="36">
        <v>1602.2383047606922</v>
      </c>
    </row>
    <row r="66" spans="1:17" x14ac:dyDescent="0.25">
      <c r="A66" s="32" t="s">
        <v>197</v>
      </c>
      <c r="B66" s="33">
        <v>1355.0167830424332</v>
      </c>
      <c r="C66" s="33">
        <v>1473.4084085325399</v>
      </c>
      <c r="D66" s="33">
        <v>1518.0806213347528</v>
      </c>
      <c r="E66" s="33">
        <v>1512.288331422403</v>
      </c>
      <c r="F66" s="33">
        <v>1690.9943316498141</v>
      </c>
      <c r="G66" s="33">
        <v>1680.7922684851569</v>
      </c>
      <c r="H66" s="33">
        <v>1677.3975461070329</v>
      </c>
      <c r="I66" s="33">
        <v>1682.945536627208</v>
      </c>
      <c r="J66" s="33">
        <v>1624.6146777404031</v>
      </c>
      <c r="K66" s="33">
        <v>1438.6132309387824</v>
      </c>
      <c r="L66" s="33">
        <v>1421.0443660939582</v>
      </c>
      <c r="M66" s="33">
        <v>1466.5349036484731</v>
      </c>
      <c r="N66" s="33">
        <v>1401.7064288746474</v>
      </c>
      <c r="O66" s="33">
        <v>1324.7995360610262</v>
      </c>
      <c r="P66" s="33">
        <v>1383.4238210773744</v>
      </c>
      <c r="Q66" s="33">
        <v>1362.6521390199339</v>
      </c>
    </row>
    <row r="67" spans="1:17" x14ac:dyDescent="0.25">
      <c r="A67" s="28" t="s">
        <v>198</v>
      </c>
      <c r="B67" s="29">
        <v>1436.9268815768169</v>
      </c>
      <c r="C67" s="29">
        <v>1410.6327206648916</v>
      </c>
      <c r="D67" s="29">
        <v>1437.3999499871113</v>
      </c>
      <c r="E67" s="29">
        <v>1506.7598554877566</v>
      </c>
      <c r="F67" s="29">
        <v>1523.5068997900385</v>
      </c>
      <c r="G67" s="29">
        <v>1583.9283178058051</v>
      </c>
      <c r="H67" s="29">
        <v>1598.772581516635</v>
      </c>
      <c r="I67" s="29">
        <v>1652.6938835974361</v>
      </c>
      <c r="J67" s="29">
        <v>1521.022658795159</v>
      </c>
      <c r="K67" s="29">
        <v>1411.8517521728534</v>
      </c>
      <c r="L67" s="29">
        <v>1484.5702606125867</v>
      </c>
      <c r="M67" s="29">
        <v>1432.1905263656115</v>
      </c>
      <c r="N67" s="29">
        <v>1418.924417115664</v>
      </c>
      <c r="O67" s="29">
        <v>1421.2712973128932</v>
      </c>
      <c r="P67" s="29">
        <v>1456.8143632814704</v>
      </c>
      <c r="Q67" s="29">
        <v>1472.4618215586149</v>
      </c>
    </row>
    <row r="68" spans="1:17" x14ac:dyDescent="0.25">
      <c r="A68" s="32" t="s">
        <v>199</v>
      </c>
      <c r="B68" s="33">
        <v>1134.7353349843129</v>
      </c>
      <c r="C68" s="33">
        <v>1096.2884094937481</v>
      </c>
      <c r="D68" s="33">
        <v>1112.9758554676487</v>
      </c>
      <c r="E68" s="33">
        <v>1182.1042890927458</v>
      </c>
      <c r="F68" s="33">
        <v>1162.7928855158841</v>
      </c>
      <c r="G68" s="33">
        <v>1225.8884199808349</v>
      </c>
      <c r="H68" s="33">
        <v>1242.3553322898276</v>
      </c>
      <c r="I68" s="33">
        <v>1295.6648453518981</v>
      </c>
      <c r="J68" s="33">
        <v>1178.0498810143995</v>
      </c>
      <c r="K68" s="33">
        <v>1107.2601361345601</v>
      </c>
      <c r="L68" s="33">
        <v>1173.7667343186338</v>
      </c>
      <c r="M68" s="33">
        <v>1116.0714003014109</v>
      </c>
      <c r="N68" s="33">
        <v>1115.8946140343244</v>
      </c>
      <c r="O68" s="33">
        <v>1139.3782589549919</v>
      </c>
      <c r="P68" s="33">
        <v>1160.1330537452093</v>
      </c>
      <c r="Q68" s="33">
        <v>1182.2011130060509</v>
      </c>
    </row>
    <row r="69" spans="1:17" x14ac:dyDescent="0.25">
      <c r="A69" s="35" t="s">
        <v>83</v>
      </c>
      <c r="B69" s="36">
        <v>69.782433665407041</v>
      </c>
      <c r="C69" s="36">
        <v>62.984066160727117</v>
      </c>
      <c r="D69" s="36">
        <v>65.112136200837938</v>
      </c>
      <c r="E69" s="36">
        <v>78.94688470169028</v>
      </c>
      <c r="F69" s="36">
        <v>76.743681368044747</v>
      </c>
      <c r="G69" s="36">
        <v>79.255421924060954</v>
      </c>
      <c r="H69" s="36">
        <v>79.281045940020277</v>
      </c>
      <c r="I69" s="36">
        <v>71.197380131058154</v>
      </c>
      <c r="J69" s="36">
        <v>70.025227019190027</v>
      </c>
      <c r="K69" s="36">
        <v>67.157121893870453</v>
      </c>
      <c r="L69" s="36">
        <v>67.630461439247142</v>
      </c>
      <c r="M69" s="36">
        <v>64.672599542092087</v>
      </c>
      <c r="N69" s="36">
        <v>64.403918802437701</v>
      </c>
      <c r="O69" s="36">
        <v>62.770767197978508</v>
      </c>
      <c r="P69" s="36">
        <v>65.760466841963279</v>
      </c>
      <c r="Q69" s="36">
        <v>64.533640513997724</v>
      </c>
    </row>
    <row r="70" spans="1:17" x14ac:dyDescent="0.25">
      <c r="A70" s="35" t="s">
        <v>95</v>
      </c>
      <c r="B70" s="36">
        <v>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</row>
    <row r="71" spans="1:17" x14ac:dyDescent="0.25">
      <c r="A71" s="35" t="s">
        <v>90</v>
      </c>
      <c r="B71" s="36">
        <v>14.708021597683356</v>
      </c>
      <c r="C71" s="36">
        <v>16.336814770303491</v>
      </c>
      <c r="D71" s="36">
        <v>16.407825032924801</v>
      </c>
      <c r="E71" s="36">
        <v>18.15619415949682</v>
      </c>
      <c r="F71" s="36">
        <v>16.08916236805187</v>
      </c>
      <c r="G71" s="36">
        <v>14.944896961079319</v>
      </c>
      <c r="H71" s="36">
        <v>16.047278109671886</v>
      </c>
      <c r="I71" s="36">
        <v>15.702343048003424</v>
      </c>
      <c r="J71" s="36">
        <v>15.521296850757917</v>
      </c>
      <c r="K71" s="36">
        <v>13.227116174775867</v>
      </c>
      <c r="L71" s="36">
        <v>14.101118354132531</v>
      </c>
      <c r="M71" s="36">
        <v>13.569029303038336</v>
      </c>
      <c r="N71" s="36">
        <v>11.867293540351209</v>
      </c>
      <c r="O71" s="36">
        <v>11.022763279885629</v>
      </c>
      <c r="P71" s="36">
        <v>10.988343450473058</v>
      </c>
      <c r="Q71" s="36">
        <v>10.722173689848898</v>
      </c>
    </row>
    <row r="72" spans="1:17" x14ac:dyDescent="0.25">
      <c r="A72" s="35" t="s">
        <v>78</v>
      </c>
      <c r="B72" s="36">
        <v>19.286177940935239</v>
      </c>
      <c r="C72" s="36">
        <v>19.303785952507241</v>
      </c>
      <c r="D72" s="36">
        <v>17.701294807653021</v>
      </c>
      <c r="E72" s="36">
        <v>23.534464039920529</v>
      </c>
      <c r="F72" s="36">
        <v>20.632632566368756</v>
      </c>
      <c r="G72" s="36">
        <v>23.057555986753975</v>
      </c>
      <c r="H72" s="36">
        <v>16.985793445737482</v>
      </c>
      <c r="I72" s="36">
        <v>19.679883022287576</v>
      </c>
      <c r="J72" s="36">
        <v>18.68157632794248</v>
      </c>
      <c r="K72" s="36">
        <v>17.615187560535315</v>
      </c>
      <c r="L72" s="36">
        <v>18.681562974532035</v>
      </c>
      <c r="M72" s="36">
        <v>15.493603205628364</v>
      </c>
      <c r="N72" s="36">
        <v>12.652382988160017</v>
      </c>
      <c r="O72" s="36">
        <v>11.978614633308442</v>
      </c>
      <c r="P72" s="36">
        <v>11.650870222664489</v>
      </c>
      <c r="Q72" s="36">
        <v>14.520854380045485</v>
      </c>
    </row>
    <row r="73" spans="1:17" x14ac:dyDescent="0.25">
      <c r="A73" s="35" t="s">
        <v>84</v>
      </c>
      <c r="B73" s="36">
        <v>100.13357459996411</v>
      </c>
      <c r="C73" s="36">
        <v>109.73608506363949</v>
      </c>
      <c r="D73" s="36">
        <v>102.90038129291898</v>
      </c>
      <c r="E73" s="36">
        <v>84.613810203147551</v>
      </c>
      <c r="F73" s="36">
        <v>86.16915129517804</v>
      </c>
      <c r="G73" s="36">
        <v>75.229710643967053</v>
      </c>
      <c r="H73" s="36">
        <v>91.619889026050416</v>
      </c>
      <c r="I73" s="36">
        <v>81.86011458403361</v>
      </c>
      <c r="J73" s="36">
        <v>76.697957291770507</v>
      </c>
      <c r="K73" s="36">
        <v>56.102082651177717</v>
      </c>
      <c r="L73" s="36">
        <v>45.002244616446433</v>
      </c>
      <c r="M73" s="36">
        <v>42.522447884491996</v>
      </c>
      <c r="N73" s="36">
        <v>36.522191308728161</v>
      </c>
      <c r="O73" s="36">
        <v>27.495652380690604</v>
      </c>
      <c r="P73" s="36">
        <v>22.57045802957817</v>
      </c>
      <c r="Q73" s="36">
        <v>26.010755249436546</v>
      </c>
    </row>
    <row r="74" spans="1:17" x14ac:dyDescent="0.25">
      <c r="A74" s="35" t="s">
        <v>96</v>
      </c>
      <c r="B74" s="36">
        <v>0.1029416038306076</v>
      </c>
      <c r="C74" s="36">
        <v>0</v>
      </c>
      <c r="D74" s="36">
        <v>0</v>
      </c>
      <c r="E74" s="36">
        <v>0.20492288014286697</v>
      </c>
      <c r="F74" s="36">
        <v>5.047511324440436E-2</v>
      </c>
      <c r="G74" s="36">
        <v>4.9128163165028313E-2</v>
      </c>
      <c r="H74" s="36">
        <v>0.36643489241730454</v>
      </c>
      <c r="I74" s="36">
        <v>0.40590404521303336</v>
      </c>
      <c r="J74" s="36">
        <v>6.5940115659783971E-2</v>
      </c>
      <c r="K74" s="36">
        <v>6.5854422645051272E-2</v>
      </c>
      <c r="L74" s="36">
        <v>6.3974917836597964E-2</v>
      </c>
      <c r="M74" s="36">
        <v>6.3983343026655037E-2</v>
      </c>
      <c r="N74" s="36">
        <v>6.5201699083945283E-2</v>
      </c>
      <c r="O74" s="36">
        <v>6.5218083305740984E-2</v>
      </c>
      <c r="P74" s="36">
        <v>6.6579968107293414E-2</v>
      </c>
      <c r="Q74" s="36">
        <v>6.3303123040680642E-2</v>
      </c>
    </row>
    <row r="75" spans="1:17" x14ac:dyDescent="0.25">
      <c r="A75" s="35" t="s">
        <v>79</v>
      </c>
      <c r="B75" s="36">
        <v>723.64881820998517</v>
      </c>
      <c r="C75" s="36">
        <v>684.95635721246765</v>
      </c>
      <c r="D75" s="36">
        <v>700.06150064142241</v>
      </c>
      <c r="E75" s="36">
        <v>733.60935549292549</v>
      </c>
      <c r="F75" s="36">
        <v>645.24536664997299</v>
      </c>
      <c r="G75" s="36">
        <v>692.79175812401991</v>
      </c>
      <c r="H75" s="36">
        <v>655.28572111573646</v>
      </c>
      <c r="I75" s="36">
        <v>679.85885992767999</v>
      </c>
      <c r="J75" s="36">
        <v>598.69808503481147</v>
      </c>
      <c r="K75" s="36">
        <v>556.01955379623018</v>
      </c>
      <c r="L75" s="36">
        <v>594.88208169224572</v>
      </c>
      <c r="M75" s="36">
        <v>539.37115826492152</v>
      </c>
      <c r="N75" s="36">
        <v>569.00952937428576</v>
      </c>
      <c r="O75" s="36">
        <v>603.85292320724943</v>
      </c>
      <c r="P75" s="36">
        <v>582.82485090840476</v>
      </c>
      <c r="Q75" s="36">
        <v>562.59312932038335</v>
      </c>
    </row>
    <row r="76" spans="1:17" x14ac:dyDescent="0.25">
      <c r="A76" s="35" t="s">
        <v>85</v>
      </c>
      <c r="B76" s="36">
        <v>1.8039030308621034E-3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7.771872142181893E-3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</row>
    <row r="77" spans="1:17" x14ac:dyDescent="0.25">
      <c r="A77" s="35" t="s">
        <v>97</v>
      </c>
      <c r="B77" s="36">
        <v>179.11917478509056</v>
      </c>
      <c r="C77" s="36">
        <v>172.76565063035653</v>
      </c>
      <c r="D77" s="36">
        <v>179.3171844613141</v>
      </c>
      <c r="E77" s="36">
        <v>194.24582312115791</v>
      </c>
      <c r="F77" s="36">
        <v>218.9580288108528</v>
      </c>
      <c r="G77" s="36">
        <v>236.56696269422952</v>
      </c>
      <c r="H77" s="36">
        <v>269.57674603951602</v>
      </c>
      <c r="I77" s="36">
        <v>263.14730879939782</v>
      </c>
      <c r="J77" s="36">
        <v>240.28693133584167</v>
      </c>
      <c r="K77" s="36">
        <v>267.6908838890804</v>
      </c>
      <c r="L77" s="36">
        <v>287.3432085300019</v>
      </c>
      <c r="M77" s="36">
        <v>271.85894583197529</v>
      </c>
      <c r="N77" s="36">
        <v>235.68895322188209</v>
      </c>
      <c r="O77" s="36">
        <v>250.57339052901335</v>
      </c>
      <c r="P77" s="36">
        <v>296.40068263309576</v>
      </c>
      <c r="Q77" s="36">
        <v>322.0465094491226</v>
      </c>
    </row>
    <row r="78" spans="1:17" x14ac:dyDescent="0.25">
      <c r="A78" s="35" t="s">
        <v>98</v>
      </c>
      <c r="B78" s="36">
        <v>27.952388678385841</v>
      </c>
      <c r="C78" s="36">
        <v>30.205649703746548</v>
      </c>
      <c r="D78" s="36">
        <v>31.475533030577282</v>
      </c>
      <c r="E78" s="36">
        <v>48.792834494264582</v>
      </c>
      <c r="F78" s="36">
        <v>98.90438734417026</v>
      </c>
      <c r="G78" s="36">
        <v>103.9929854835588</v>
      </c>
      <c r="H78" s="36">
        <v>113.19242372067779</v>
      </c>
      <c r="I78" s="36">
        <v>163.80527992208224</v>
      </c>
      <c r="J78" s="36">
        <v>158.07286703842578</v>
      </c>
      <c r="K78" s="36">
        <v>129.38233574624502</v>
      </c>
      <c r="L78" s="36">
        <v>146.06208179419141</v>
      </c>
      <c r="M78" s="36">
        <v>168.51963292623645</v>
      </c>
      <c r="N78" s="36">
        <v>185.68514309939565</v>
      </c>
      <c r="O78" s="36">
        <v>171.61892964356005</v>
      </c>
      <c r="P78" s="36">
        <v>169.87080169092243</v>
      </c>
      <c r="Q78" s="36">
        <v>181.71074728017558</v>
      </c>
    </row>
    <row r="79" spans="1:17" x14ac:dyDescent="0.25">
      <c r="A79" s="37" t="s">
        <v>200</v>
      </c>
      <c r="B79" s="38">
        <v>302.19154659250387</v>
      </c>
      <c r="C79" s="38">
        <v>314.34431117114349</v>
      </c>
      <c r="D79" s="38">
        <v>324.42409451946304</v>
      </c>
      <c r="E79" s="38">
        <v>324.65556639501034</v>
      </c>
      <c r="F79" s="38">
        <v>360.71401427415447</v>
      </c>
      <c r="G79" s="38">
        <v>358.0398978249703</v>
      </c>
      <c r="H79" s="38">
        <v>356.41724922680726</v>
      </c>
      <c r="I79" s="38">
        <v>357.02903824553744</v>
      </c>
      <c r="J79" s="38">
        <v>342.97277778075926</v>
      </c>
      <c r="K79" s="38">
        <v>304.59161603829358</v>
      </c>
      <c r="L79" s="38">
        <v>310.80352629395293</v>
      </c>
      <c r="M79" s="38">
        <v>316.11912606420043</v>
      </c>
      <c r="N79" s="38">
        <v>303.02980308133942</v>
      </c>
      <c r="O79" s="38">
        <v>281.89303835790139</v>
      </c>
      <c r="P79" s="38">
        <v>296.6813095362607</v>
      </c>
      <c r="Q79" s="38">
        <v>290.26070855256398</v>
      </c>
    </row>
    <row r="80" spans="1:17" x14ac:dyDescent="0.25"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spans="1:17" ht="12.75" x14ac:dyDescent="0.25">
      <c r="A81" s="18" t="s">
        <v>201</v>
      </c>
      <c r="B81" s="19">
        <v>933.88382888971853</v>
      </c>
      <c r="C81" s="19">
        <v>924.63910714467374</v>
      </c>
      <c r="D81" s="19">
        <v>903.92560020080577</v>
      </c>
      <c r="E81" s="19">
        <v>893.37674218914708</v>
      </c>
      <c r="F81" s="19">
        <v>879.37928563994228</v>
      </c>
      <c r="G81" s="19">
        <v>928.05853590740605</v>
      </c>
      <c r="H81" s="19">
        <v>937.04579665031781</v>
      </c>
      <c r="I81" s="19">
        <v>938.22214888489395</v>
      </c>
      <c r="J81" s="19">
        <v>834.23741091601539</v>
      </c>
      <c r="K81" s="19">
        <v>783.80541854518412</v>
      </c>
      <c r="L81" s="19">
        <v>774.39776340651088</v>
      </c>
      <c r="M81" s="19">
        <v>714.0815724849399</v>
      </c>
      <c r="N81" s="19">
        <v>692.29890035095866</v>
      </c>
      <c r="O81" s="19">
        <v>812.09657535197266</v>
      </c>
      <c r="P81" s="19">
        <v>746.64814479369215</v>
      </c>
      <c r="Q81" s="19">
        <v>778.03357440858736</v>
      </c>
    </row>
    <row r="82" spans="1:17" x14ac:dyDescent="0.25">
      <c r="A82" s="20" t="s">
        <v>73</v>
      </c>
      <c r="B82" s="21">
        <v>24.995519229575194</v>
      </c>
      <c r="C82" s="21">
        <v>24.658547606189799</v>
      </c>
      <c r="D82" s="21">
        <v>24.092759126639027</v>
      </c>
      <c r="E82" s="21">
        <v>23.832650547410061</v>
      </c>
      <c r="F82" s="21">
        <v>23.437371611023707</v>
      </c>
      <c r="G82" s="21">
        <v>24.660995470616992</v>
      </c>
      <c r="H82" s="21">
        <v>24.835263643129615</v>
      </c>
      <c r="I82" s="21">
        <v>24.928497401410979</v>
      </c>
      <c r="J82" s="21">
        <v>22.188241706943732</v>
      </c>
      <c r="K82" s="21">
        <v>20.800681813696865</v>
      </c>
      <c r="L82" s="21">
        <v>20.36136396534782</v>
      </c>
      <c r="M82" s="21">
        <v>18.936215114282863</v>
      </c>
      <c r="N82" s="21">
        <v>18.433119654493343</v>
      </c>
      <c r="O82" s="21">
        <v>21.477551619145018</v>
      </c>
      <c r="P82" s="21">
        <v>19.976538316198049</v>
      </c>
      <c r="Q82" s="21">
        <v>20.837652627863335</v>
      </c>
    </row>
    <row r="83" spans="1:17" x14ac:dyDescent="0.25">
      <c r="A83" s="22" t="s">
        <v>74</v>
      </c>
      <c r="B83" s="23">
        <v>2.8885095667670875</v>
      </c>
      <c r="C83" s="23">
        <v>2.8495687570588388</v>
      </c>
      <c r="D83" s="23">
        <v>2.7841856209479769</v>
      </c>
      <c r="E83" s="23">
        <v>2.7541271887705774</v>
      </c>
      <c r="F83" s="23">
        <v>2.7084483221382518</v>
      </c>
      <c r="G83" s="23">
        <v>2.8498516349519187</v>
      </c>
      <c r="H83" s="23">
        <v>2.8699902557528087</v>
      </c>
      <c r="I83" s="23">
        <v>2.8807644509302675</v>
      </c>
      <c r="J83" s="23">
        <v>2.564097502900192</v>
      </c>
      <c r="K83" s="23">
        <v>2.4037495625636063</v>
      </c>
      <c r="L83" s="23">
        <v>2.3529815110519463</v>
      </c>
      <c r="M83" s="23">
        <v>2.1882897495982592</v>
      </c>
      <c r="N83" s="23">
        <v>2.130151487486077</v>
      </c>
      <c r="O83" s="23">
        <v>2.4819693783047971</v>
      </c>
      <c r="P83" s="23">
        <v>2.308510637736731</v>
      </c>
      <c r="Q83" s="23">
        <v>2.4080219503235951</v>
      </c>
    </row>
    <row r="84" spans="1:17" x14ac:dyDescent="0.25">
      <c r="A84" s="22" t="s">
        <v>75</v>
      </c>
      <c r="B84" s="23">
        <v>125.92873571547496</v>
      </c>
      <c r="C84" s="23">
        <v>124.23105501858011</v>
      </c>
      <c r="D84" s="23">
        <v>121.38058300966478</v>
      </c>
      <c r="E84" s="23">
        <v>120.07014235707391</v>
      </c>
      <c r="F84" s="23">
        <v>118.07870636180984</v>
      </c>
      <c r="G84" s="23">
        <v>124.24338748783944</v>
      </c>
      <c r="H84" s="23">
        <v>125.12135967310996</v>
      </c>
      <c r="I84" s="23">
        <v>125.59107623304776</v>
      </c>
      <c r="J84" s="23">
        <v>111.78552444706645</v>
      </c>
      <c r="K84" s="23">
        <v>104.79492499277188</v>
      </c>
      <c r="L84" s="23">
        <v>102.58161865127447</v>
      </c>
      <c r="M84" s="23">
        <v>95.401644057723217</v>
      </c>
      <c r="N84" s="23">
        <v>92.867022767659023</v>
      </c>
      <c r="O84" s="23">
        <v>108.2050305425382</v>
      </c>
      <c r="P84" s="23">
        <v>100.64284686489054</v>
      </c>
      <c r="Q84" s="23">
        <v>104.98118589191921</v>
      </c>
    </row>
    <row r="85" spans="1:17" x14ac:dyDescent="0.25">
      <c r="A85" s="22" t="s">
        <v>76</v>
      </c>
      <c r="B85" s="23">
        <v>39.06947806008241</v>
      </c>
      <c r="C85" s="23">
        <v>38.542771440155562</v>
      </c>
      <c r="D85" s="23">
        <v>37.658410511885634</v>
      </c>
      <c r="E85" s="23">
        <v>37.25184538570889</v>
      </c>
      <c r="F85" s="23">
        <v>36.634000979640859</v>
      </c>
      <c r="G85" s="23">
        <v>38.546597597342142</v>
      </c>
      <c r="H85" s="23">
        <v>38.818989079992235</v>
      </c>
      <c r="I85" s="23">
        <v>38.964718970224823</v>
      </c>
      <c r="J85" s="23">
        <v>34.681536902643366</v>
      </c>
      <c r="K85" s="23">
        <v>32.512698547722728</v>
      </c>
      <c r="L85" s="23">
        <v>31.82601871203574</v>
      </c>
      <c r="M85" s="23">
        <v>29.598426588118087</v>
      </c>
      <c r="N85" s="23">
        <v>28.812058565600005</v>
      </c>
      <c r="O85" s="23">
        <v>33.5706861722486</v>
      </c>
      <c r="P85" s="23">
        <v>31.224513413493106</v>
      </c>
      <c r="Q85" s="23">
        <v>32.570486121554403</v>
      </c>
    </row>
    <row r="86" spans="1:17" x14ac:dyDescent="0.25">
      <c r="A86" s="24" t="s">
        <v>77</v>
      </c>
      <c r="B86" s="25">
        <v>231.98928619291331</v>
      </c>
      <c r="C86" s="25">
        <v>231.09648035208392</v>
      </c>
      <c r="D86" s="25">
        <v>227.48596400937748</v>
      </c>
      <c r="E86" s="25">
        <v>225.89101019839336</v>
      </c>
      <c r="F86" s="25">
        <v>222.05637661031955</v>
      </c>
      <c r="G86" s="25">
        <v>231.92630957782504</v>
      </c>
      <c r="H86" s="25">
        <v>232.62911954568534</v>
      </c>
      <c r="I86" s="25">
        <v>227.64719969928541</v>
      </c>
      <c r="J86" s="25">
        <v>203.81190512146421</v>
      </c>
      <c r="K86" s="25">
        <v>193.33317401462998</v>
      </c>
      <c r="L86" s="25">
        <v>191.404578716712</v>
      </c>
      <c r="M86" s="25">
        <v>175.04359608511453</v>
      </c>
      <c r="N86" s="25">
        <v>169.13648814545184</v>
      </c>
      <c r="O86" s="25">
        <v>195.0949870067268</v>
      </c>
      <c r="P86" s="25">
        <v>181.35417673335348</v>
      </c>
      <c r="Q86" s="25">
        <v>189.5777615683873</v>
      </c>
    </row>
    <row r="87" spans="1:17" x14ac:dyDescent="0.25">
      <c r="A87" s="26" t="s">
        <v>78</v>
      </c>
      <c r="B87" s="27">
        <v>3.9178049278938971</v>
      </c>
      <c r="C87" s="27">
        <v>4.1154693929995272</v>
      </c>
      <c r="D87" s="27">
        <v>3.7986605823754638</v>
      </c>
      <c r="E87" s="27">
        <v>4.1822535581779556</v>
      </c>
      <c r="F87" s="27">
        <v>3.5340616041274795</v>
      </c>
      <c r="G87" s="27">
        <v>3.9256036777488816</v>
      </c>
      <c r="H87" s="27">
        <v>2.8115453961641217</v>
      </c>
      <c r="I87" s="27">
        <v>3.2802701152975597</v>
      </c>
      <c r="J87" s="27">
        <v>3.3766432946500369</v>
      </c>
      <c r="K87" s="27">
        <v>3.2391592850424846</v>
      </c>
      <c r="L87" s="27">
        <v>3.0181447315780359</v>
      </c>
      <c r="M87" s="27">
        <v>2.1984453162956745</v>
      </c>
      <c r="N87" s="27">
        <v>1.8413849155102127</v>
      </c>
      <c r="O87" s="27">
        <v>1.8693738199964156</v>
      </c>
      <c r="P87" s="27">
        <v>1.7029876500189425</v>
      </c>
      <c r="Q87" s="27">
        <v>2.1273956938571068</v>
      </c>
    </row>
    <row r="88" spans="1:17" x14ac:dyDescent="0.25">
      <c r="A88" s="26" t="s">
        <v>79</v>
      </c>
      <c r="B88" s="27">
        <v>108.64095194560126</v>
      </c>
      <c r="C88" s="27">
        <v>105.4479709180746</v>
      </c>
      <c r="D88" s="27">
        <v>104.27826305337237</v>
      </c>
      <c r="E88" s="27">
        <v>104.20289590036212</v>
      </c>
      <c r="F88" s="27">
        <v>93.845830776135188</v>
      </c>
      <c r="G88" s="27">
        <v>98.68582134080529</v>
      </c>
      <c r="H88" s="27">
        <v>96.637850446085906</v>
      </c>
      <c r="I88" s="27">
        <v>95.279280282532213</v>
      </c>
      <c r="J88" s="27">
        <v>80.06872497193379</v>
      </c>
      <c r="K88" s="27">
        <v>77.585696788861625</v>
      </c>
      <c r="L88" s="27">
        <v>80.17851510617308</v>
      </c>
      <c r="M88" s="27">
        <v>68.165221893412621</v>
      </c>
      <c r="N88" s="27">
        <v>68.355227223000526</v>
      </c>
      <c r="O88" s="27">
        <v>81.478394190213777</v>
      </c>
      <c r="P88" s="27">
        <v>75.919027887354304</v>
      </c>
      <c r="Q88" s="27">
        <v>78.899103341643041</v>
      </c>
    </row>
    <row r="89" spans="1:17" x14ac:dyDescent="0.25">
      <c r="A89" s="26" t="s">
        <v>80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7.177357961520154E-3</v>
      </c>
      <c r="M89" s="27">
        <v>7.1281056374437549E-3</v>
      </c>
      <c r="N89" s="27">
        <v>7.3564454868782795E-3</v>
      </c>
      <c r="O89" s="27">
        <v>7.3657996260406422E-3</v>
      </c>
      <c r="P89" s="27">
        <v>8.9945571968370157E-3</v>
      </c>
      <c r="Q89" s="27">
        <v>1.0246966422987678E-2</v>
      </c>
    </row>
    <row r="90" spans="1:17" x14ac:dyDescent="0.25">
      <c r="A90" s="26" t="s">
        <v>81</v>
      </c>
      <c r="B90" s="27">
        <v>119.43052931941818</v>
      </c>
      <c r="C90" s="27">
        <v>121.53304004100978</v>
      </c>
      <c r="D90" s="27">
        <v>119.40904037362968</v>
      </c>
      <c r="E90" s="27">
        <v>117.5058607398533</v>
      </c>
      <c r="F90" s="27">
        <v>124.67648423005684</v>
      </c>
      <c r="G90" s="27">
        <v>129.31488455927089</v>
      </c>
      <c r="H90" s="27">
        <v>133.17972370343534</v>
      </c>
      <c r="I90" s="27">
        <v>129.08764930145563</v>
      </c>
      <c r="J90" s="27">
        <v>120.36653685488037</v>
      </c>
      <c r="K90" s="27">
        <v>112.5083179407259</v>
      </c>
      <c r="L90" s="27">
        <v>108.2007415209994</v>
      </c>
      <c r="M90" s="27">
        <v>104.67280076976881</v>
      </c>
      <c r="N90" s="27">
        <v>98.932519561454257</v>
      </c>
      <c r="O90" s="27">
        <v>111.73985319689059</v>
      </c>
      <c r="P90" s="27">
        <v>103.72316663878334</v>
      </c>
      <c r="Q90" s="27">
        <v>108.54101556646413</v>
      </c>
    </row>
    <row r="91" spans="1:17" x14ac:dyDescent="0.25">
      <c r="A91" s="78" t="s">
        <v>202</v>
      </c>
      <c r="B91" s="79">
        <v>509.01230012490555</v>
      </c>
      <c r="C91" s="79">
        <v>503.26068397060561</v>
      </c>
      <c r="D91" s="79">
        <v>490.52369792229064</v>
      </c>
      <c r="E91" s="79">
        <v>483.57696651179043</v>
      </c>
      <c r="F91" s="79">
        <v>476.46438175500981</v>
      </c>
      <c r="G91" s="79">
        <v>505.83139413883089</v>
      </c>
      <c r="H91" s="79">
        <v>512.77107445264801</v>
      </c>
      <c r="I91" s="79">
        <v>518.20989212999484</v>
      </c>
      <c r="J91" s="79">
        <v>459.20610523499749</v>
      </c>
      <c r="K91" s="79">
        <v>429.96018961379889</v>
      </c>
      <c r="L91" s="79">
        <v>425.87120185008888</v>
      </c>
      <c r="M91" s="79">
        <v>392.91340089010293</v>
      </c>
      <c r="N91" s="79">
        <v>380.92005973026835</v>
      </c>
      <c r="O91" s="79">
        <v>451.26635063300915</v>
      </c>
      <c r="P91" s="79">
        <v>411.1415588280201</v>
      </c>
      <c r="Q91" s="79">
        <v>427.65846624853941</v>
      </c>
    </row>
    <row r="93" spans="1:17" ht="12.75" x14ac:dyDescent="0.25">
      <c r="A93" s="14" t="s">
        <v>103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</row>
    <row r="95" spans="1:17" x14ac:dyDescent="0.25">
      <c r="A95" s="40" t="s">
        <v>185</v>
      </c>
      <c r="B95" s="41">
        <f t="shared" ref="B95:Q95" si="0">SUM(B$96:B$101,B$103:B$105)</f>
        <v>1.0000000000000002</v>
      </c>
      <c r="C95" s="41">
        <f t="shared" si="0"/>
        <v>1.0000000000000002</v>
      </c>
      <c r="D95" s="41">
        <f t="shared" si="0"/>
        <v>1</v>
      </c>
      <c r="E95" s="41">
        <f t="shared" si="0"/>
        <v>1.0000000000000002</v>
      </c>
      <c r="F95" s="41">
        <f t="shared" si="0"/>
        <v>1</v>
      </c>
      <c r="G95" s="41">
        <f t="shared" si="0"/>
        <v>0.99999999999999989</v>
      </c>
      <c r="H95" s="41">
        <f t="shared" si="0"/>
        <v>1</v>
      </c>
      <c r="I95" s="41">
        <f t="shared" si="0"/>
        <v>1</v>
      </c>
      <c r="J95" s="41">
        <f t="shared" si="0"/>
        <v>1.0000000000000002</v>
      </c>
      <c r="K95" s="41">
        <f t="shared" si="0"/>
        <v>1</v>
      </c>
      <c r="L95" s="41">
        <f t="shared" si="0"/>
        <v>1</v>
      </c>
      <c r="M95" s="41">
        <f t="shared" si="0"/>
        <v>1</v>
      </c>
      <c r="N95" s="41">
        <f t="shared" si="0"/>
        <v>0.99999999999999978</v>
      </c>
      <c r="O95" s="41">
        <f t="shared" si="0"/>
        <v>0.99999999999999978</v>
      </c>
      <c r="P95" s="41">
        <f t="shared" si="0"/>
        <v>1</v>
      </c>
      <c r="Q95" s="41">
        <f t="shared" si="0"/>
        <v>1</v>
      </c>
    </row>
    <row r="96" spans="1:17" x14ac:dyDescent="0.25">
      <c r="A96" s="20" t="s">
        <v>73</v>
      </c>
      <c r="B96" s="81">
        <f t="shared" ref="B96:Q96" si="1">IF(B$6=0,0,B$6/B$5)</f>
        <v>3.9056471616669493E-3</v>
      </c>
      <c r="C96" s="81">
        <f t="shared" si="1"/>
        <v>3.8940516095369937E-3</v>
      </c>
      <c r="D96" s="81">
        <f t="shared" si="1"/>
        <v>3.8961653427389692E-3</v>
      </c>
      <c r="E96" s="81">
        <f t="shared" si="1"/>
        <v>3.9193594661050216E-3</v>
      </c>
      <c r="F96" s="81">
        <f t="shared" si="1"/>
        <v>3.907489956449634E-3</v>
      </c>
      <c r="G96" s="81">
        <f t="shared" si="1"/>
        <v>3.9059791935421298E-3</v>
      </c>
      <c r="H96" s="81">
        <f t="shared" si="1"/>
        <v>3.8938695757205354E-3</v>
      </c>
      <c r="I96" s="81">
        <f t="shared" si="1"/>
        <v>3.8949655428212855E-3</v>
      </c>
      <c r="J96" s="81">
        <f t="shared" si="1"/>
        <v>3.8886726317048856E-3</v>
      </c>
      <c r="K96" s="81">
        <f t="shared" si="1"/>
        <v>3.8785940381548469E-3</v>
      </c>
      <c r="L96" s="81">
        <f t="shared" si="1"/>
        <v>3.8580626714730523E-3</v>
      </c>
      <c r="M96" s="81">
        <f t="shared" si="1"/>
        <v>3.8601657705766889E-3</v>
      </c>
      <c r="N96" s="81">
        <f t="shared" si="1"/>
        <v>3.8850229889305704E-3</v>
      </c>
      <c r="O96" s="81">
        <f t="shared" si="1"/>
        <v>3.8681557478868135E-3</v>
      </c>
      <c r="P96" s="81">
        <f t="shared" si="1"/>
        <v>3.8685781268535981E-3</v>
      </c>
      <c r="Q96" s="81">
        <f t="shared" si="1"/>
        <v>3.860989601990451E-3</v>
      </c>
    </row>
    <row r="97" spans="1:17" x14ac:dyDescent="0.25">
      <c r="A97" s="22" t="s">
        <v>74</v>
      </c>
      <c r="B97" s="82">
        <f t="shared" ref="B97:Q97" si="2">IF(B$7=0,0,B$7/B$5)</f>
        <v>1.4264781018271788E-3</v>
      </c>
      <c r="C97" s="82">
        <f t="shared" si="2"/>
        <v>1.4222430031335944E-3</v>
      </c>
      <c r="D97" s="82">
        <f t="shared" si="2"/>
        <v>1.4230150119712893E-3</v>
      </c>
      <c r="E97" s="82">
        <f t="shared" si="2"/>
        <v>1.4314863120409632E-3</v>
      </c>
      <c r="F97" s="82">
        <f t="shared" si="2"/>
        <v>1.4271511545364615E-3</v>
      </c>
      <c r="G97" s="82">
        <f t="shared" si="2"/>
        <v>1.4265993714092607E-3</v>
      </c>
      <c r="H97" s="82">
        <f t="shared" si="2"/>
        <v>1.4221765180564179E-3</v>
      </c>
      <c r="I97" s="82">
        <f t="shared" si="2"/>
        <v>1.4225768033368923E-3</v>
      </c>
      <c r="J97" s="82">
        <f t="shared" si="2"/>
        <v>1.4202784134586686E-3</v>
      </c>
      <c r="K97" s="82">
        <f t="shared" si="2"/>
        <v>1.416597360767209E-3</v>
      </c>
      <c r="L97" s="82">
        <f t="shared" si="2"/>
        <v>1.4090985919947459E-3</v>
      </c>
      <c r="M97" s="82">
        <f t="shared" si="2"/>
        <v>1.4098667168900914E-3</v>
      </c>
      <c r="N97" s="82">
        <f t="shared" si="2"/>
        <v>1.4189454370576895E-3</v>
      </c>
      <c r="O97" s="82">
        <f t="shared" si="2"/>
        <v>1.4127849343314553E-3</v>
      </c>
      <c r="P97" s="82">
        <f t="shared" si="2"/>
        <v>1.412939201811811E-3</v>
      </c>
      <c r="Q97" s="82">
        <f t="shared" si="2"/>
        <v>1.4101676087583746E-3</v>
      </c>
    </row>
    <row r="98" spans="1:17" x14ac:dyDescent="0.25">
      <c r="A98" s="22" t="s">
        <v>75</v>
      </c>
      <c r="B98" s="82">
        <f t="shared" ref="B98:Q98" si="3">IF(B$8=0,0,B$8/B$5)</f>
        <v>4.496726505537741E-2</v>
      </c>
      <c r="C98" s="82">
        <f t="shared" si="3"/>
        <v>4.4833760864008351E-2</v>
      </c>
      <c r="D98" s="82">
        <f t="shared" si="3"/>
        <v>4.4858097112833513E-2</v>
      </c>
      <c r="E98" s="82">
        <f t="shared" si="3"/>
        <v>4.5125140255738216E-2</v>
      </c>
      <c r="F98" s="82">
        <f t="shared" si="3"/>
        <v>4.4988481882706044E-2</v>
      </c>
      <c r="G98" s="82">
        <f t="shared" si="3"/>
        <v>4.4971087870065984E-2</v>
      </c>
      <c r="H98" s="82">
        <f t="shared" si="3"/>
        <v>4.4831665036470722E-2</v>
      </c>
      <c r="I98" s="82">
        <f t="shared" si="3"/>
        <v>4.4844283340447363E-2</v>
      </c>
      <c r="J98" s="82">
        <f t="shared" si="3"/>
        <v>4.4771830558506767E-2</v>
      </c>
      <c r="K98" s="82">
        <f t="shared" si="3"/>
        <v>4.4655791713011955E-2</v>
      </c>
      <c r="L98" s="82">
        <f t="shared" si="3"/>
        <v>4.4419405944069262E-2</v>
      </c>
      <c r="M98" s="82">
        <f t="shared" si="3"/>
        <v>4.4443619758301953E-2</v>
      </c>
      <c r="N98" s="82">
        <f t="shared" si="3"/>
        <v>4.4729810773514206E-2</v>
      </c>
      <c r="O98" s="82">
        <f t="shared" si="3"/>
        <v>4.4535611536519186E-2</v>
      </c>
      <c r="P98" s="82">
        <f t="shared" si="3"/>
        <v>4.454047455311208E-2</v>
      </c>
      <c r="Q98" s="82">
        <f t="shared" si="3"/>
        <v>4.4453104856164112E-2</v>
      </c>
    </row>
    <row r="99" spans="1:17" x14ac:dyDescent="0.25">
      <c r="A99" s="22" t="s">
        <v>76</v>
      </c>
      <c r="B99" s="82">
        <f t="shared" ref="B99:Q99" si="4">IF(B$9=0,0,B$9/B$5)</f>
        <v>1.5736528294944568E-2</v>
      </c>
      <c r="C99" s="82">
        <f t="shared" si="4"/>
        <v>1.5689807808777895E-2</v>
      </c>
      <c r="D99" s="82">
        <f t="shared" si="4"/>
        <v>1.5698324405634703E-2</v>
      </c>
      <c r="E99" s="82">
        <f t="shared" si="4"/>
        <v>1.5791777542469149E-2</v>
      </c>
      <c r="F99" s="82">
        <f t="shared" si="4"/>
        <v>1.5743953234023583E-2</v>
      </c>
      <c r="G99" s="82">
        <f t="shared" si="4"/>
        <v>1.5737866108828491E-2</v>
      </c>
      <c r="H99" s="82">
        <f t="shared" si="4"/>
        <v>1.5689074363030044E-2</v>
      </c>
      <c r="I99" s="82">
        <f t="shared" si="4"/>
        <v>1.5693490204138419E-2</v>
      </c>
      <c r="J99" s="82">
        <f t="shared" si="4"/>
        <v>1.5668134976248721E-2</v>
      </c>
      <c r="K99" s="82">
        <f t="shared" si="4"/>
        <v>1.5627526578713465E-2</v>
      </c>
      <c r="L99" s="82">
        <f t="shared" si="4"/>
        <v>1.5544802149355625E-2</v>
      </c>
      <c r="M99" s="82">
        <f t="shared" si="4"/>
        <v>1.5553275899589979E-2</v>
      </c>
      <c r="N99" s="82">
        <f t="shared" si="4"/>
        <v>1.5653429933932522E-2</v>
      </c>
      <c r="O99" s="82">
        <f t="shared" si="4"/>
        <v>1.558546890085512E-2</v>
      </c>
      <c r="P99" s="82">
        <f t="shared" si="4"/>
        <v>1.5587170738805873E-2</v>
      </c>
      <c r="Q99" s="82">
        <f t="shared" si="4"/>
        <v>1.5556595258921805E-2</v>
      </c>
    </row>
    <row r="100" spans="1:17" x14ac:dyDescent="0.25">
      <c r="A100" s="24" t="s">
        <v>77</v>
      </c>
      <c r="B100" s="83">
        <f t="shared" ref="B100:Q100" si="5">IF(B$10=0,0,B$10/B$5)</f>
        <v>1.5702574967754391E-2</v>
      </c>
      <c r="C100" s="83">
        <f t="shared" si="5"/>
        <v>1.5683959566488062E-2</v>
      </c>
      <c r="D100" s="83">
        <f t="shared" si="5"/>
        <v>1.5697693682334177E-2</v>
      </c>
      <c r="E100" s="83">
        <f t="shared" si="5"/>
        <v>1.5705325355145187E-2</v>
      </c>
      <c r="F100" s="83">
        <f t="shared" si="5"/>
        <v>1.5749490144938691E-2</v>
      </c>
      <c r="G100" s="83">
        <f t="shared" si="5"/>
        <v>1.5702919495448549E-2</v>
      </c>
      <c r="H100" s="83">
        <f t="shared" si="5"/>
        <v>1.5731023296923052E-2</v>
      </c>
      <c r="I100" s="83">
        <f t="shared" si="5"/>
        <v>1.573427410451193E-2</v>
      </c>
      <c r="J100" s="83">
        <f t="shared" si="5"/>
        <v>1.5709629013756707E-2</v>
      </c>
      <c r="K100" s="83">
        <f t="shared" si="5"/>
        <v>1.565770754120098E-2</v>
      </c>
      <c r="L100" s="83">
        <f t="shared" si="5"/>
        <v>1.5566308285789292E-2</v>
      </c>
      <c r="M100" s="83">
        <f t="shared" si="5"/>
        <v>1.5595056646277148E-2</v>
      </c>
      <c r="N100" s="83">
        <f t="shared" si="5"/>
        <v>1.5654527418208469E-2</v>
      </c>
      <c r="O100" s="83">
        <f t="shared" si="5"/>
        <v>1.5649447734863646E-2</v>
      </c>
      <c r="P100" s="83">
        <f t="shared" si="5"/>
        <v>1.5618829357649229E-2</v>
      </c>
      <c r="Q100" s="83">
        <f t="shared" si="5"/>
        <v>1.5599069223329352E-2</v>
      </c>
    </row>
    <row r="101" spans="1:17" x14ac:dyDescent="0.25">
      <c r="A101" s="45" t="s">
        <v>186</v>
      </c>
      <c r="B101" s="84">
        <f t="shared" ref="B101:Q101" si="6">IF(B$15=0,0,B$15/B$5)</f>
        <v>2.7038320437998028E-2</v>
      </c>
      <c r="C101" s="84">
        <f t="shared" si="6"/>
        <v>2.8481661177078815E-2</v>
      </c>
      <c r="D101" s="84">
        <f t="shared" si="6"/>
        <v>2.8413171530918841E-2</v>
      </c>
      <c r="E101" s="84">
        <f t="shared" si="6"/>
        <v>2.7897817028727186E-2</v>
      </c>
      <c r="F101" s="84">
        <f t="shared" si="6"/>
        <v>2.993650678681203E-2</v>
      </c>
      <c r="G101" s="84">
        <f t="shared" si="6"/>
        <v>2.9160662615820895E-2</v>
      </c>
      <c r="H101" s="84">
        <f t="shared" si="6"/>
        <v>2.9578996796895209E-2</v>
      </c>
      <c r="I101" s="84">
        <f t="shared" si="6"/>
        <v>2.8512948407211917E-2</v>
      </c>
      <c r="J101" s="84">
        <f t="shared" si="6"/>
        <v>2.8558675665188469E-2</v>
      </c>
      <c r="K101" s="84">
        <f t="shared" si="6"/>
        <v>2.7936631740069304E-2</v>
      </c>
      <c r="L101" s="84">
        <f t="shared" si="6"/>
        <v>2.7603524212829224E-2</v>
      </c>
      <c r="M101" s="84">
        <f t="shared" si="6"/>
        <v>2.77487336276197E-2</v>
      </c>
      <c r="N101" s="84">
        <f t="shared" si="6"/>
        <v>2.7164498465292005E-2</v>
      </c>
      <c r="O101" s="84">
        <f t="shared" si="6"/>
        <v>2.6270528696105775E-2</v>
      </c>
      <c r="P101" s="84">
        <f t="shared" si="6"/>
        <v>2.6916107322036163E-2</v>
      </c>
      <c r="Q101" s="84">
        <f t="shared" si="6"/>
        <v>2.6262297019654962E-2</v>
      </c>
    </row>
    <row r="102" spans="1:17" x14ac:dyDescent="0.25">
      <c r="A102" s="45" t="s">
        <v>187</v>
      </c>
      <c r="B102" s="85">
        <f t="shared" ref="B102:Q102" si="7">IF(B$16=0,0,B$16/B$5)</f>
        <v>0.8308440490975606</v>
      </c>
      <c r="C102" s="85">
        <f t="shared" si="7"/>
        <v>0.82639226216952977</v>
      </c>
      <c r="D102" s="85">
        <f t="shared" si="7"/>
        <v>0.82656422299523147</v>
      </c>
      <c r="E102" s="85">
        <f t="shared" si="7"/>
        <v>0.8278306196588141</v>
      </c>
      <c r="F102" s="85">
        <f t="shared" si="7"/>
        <v>0.82139586465193293</v>
      </c>
      <c r="G102" s="85">
        <f t="shared" si="7"/>
        <v>0.82397635685812642</v>
      </c>
      <c r="H102" s="85">
        <f t="shared" si="7"/>
        <v>0.82280048597810529</v>
      </c>
      <c r="I102" s="85">
        <f t="shared" si="7"/>
        <v>0.82622534044041052</v>
      </c>
      <c r="J102" s="85">
        <f t="shared" si="7"/>
        <v>0.82620854427505397</v>
      </c>
      <c r="K102" s="85">
        <f t="shared" si="7"/>
        <v>0.82844199971115762</v>
      </c>
      <c r="L102" s="85">
        <f t="shared" si="7"/>
        <v>0.82995750756514453</v>
      </c>
      <c r="M102" s="85">
        <f t="shared" si="7"/>
        <v>0.82942372459023661</v>
      </c>
      <c r="N102" s="85">
        <f t="shared" si="7"/>
        <v>0.83083286058437933</v>
      </c>
      <c r="O102" s="85">
        <f t="shared" si="7"/>
        <v>0.83401341742963675</v>
      </c>
      <c r="P102" s="85">
        <f t="shared" si="7"/>
        <v>0.83194967730919289</v>
      </c>
      <c r="Q102" s="85">
        <f t="shared" si="7"/>
        <v>0.83421157352650921</v>
      </c>
    </row>
    <row r="103" spans="1:17" x14ac:dyDescent="0.25">
      <c r="A103" s="47" t="s">
        <v>188</v>
      </c>
      <c r="B103" s="86">
        <f t="shared" ref="B103:Q103" si="8">IF(B$17=0,0,B$17/B$5)</f>
        <v>0.60889147625360873</v>
      </c>
      <c r="C103" s="86">
        <f t="shared" si="8"/>
        <v>0.59360694783247614</v>
      </c>
      <c r="D103" s="86">
        <f t="shared" si="8"/>
        <v>0.5948470846146483</v>
      </c>
      <c r="E103" s="86">
        <f t="shared" si="8"/>
        <v>0.59915863334333663</v>
      </c>
      <c r="F103" s="86">
        <f t="shared" si="8"/>
        <v>0.5803169214707885</v>
      </c>
      <c r="G103" s="86">
        <f t="shared" si="8"/>
        <v>0.58648717692157259</v>
      </c>
      <c r="H103" s="86">
        <f t="shared" si="8"/>
        <v>0.58429757287875117</v>
      </c>
      <c r="I103" s="86">
        <f t="shared" si="8"/>
        <v>0.59549634406383145</v>
      </c>
      <c r="J103" s="86">
        <f t="shared" si="8"/>
        <v>0.59575923545266374</v>
      </c>
      <c r="K103" s="86">
        <f t="shared" si="8"/>
        <v>0.60541072358465731</v>
      </c>
      <c r="L103" s="86">
        <f t="shared" si="8"/>
        <v>0.61164496138401236</v>
      </c>
      <c r="M103" s="86">
        <f t="shared" si="8"/>
        <v>0.61017584866737473</v>
      </c>
      <c r="N103" s="86">
        <f t="shared" si="8"/>
        <v>0.61225710526900423</v>
      </c>
      <c r="O103" s="86">
        <f t="shared" si="8"/>
        <v>0.62299124488597291</v>
      </c>
      <c r="P103" s="86">
        <f t="shared" si="8"/>
        <v>0.6172212665625203</v>
      </c>
      <c r="Q103" s="86">
        <f t="shared" si="8"/>
        <v>0.62492156279498767</v>
      </c>
    </row>
    <row r="104" spans="1:17" x14ac:dyDescent="0.25">
      <c r="A104" s="47" t="s">
        <v>189</v>
      </c>
      <c r="B104" s="86">
        <f t="shared" ref="B104:Q104" si="9">IF(B$28=0,0,B$28/B$5)</f>
        <v>0.22195257284395184</v>
      </c>
      <c r="C104" s="86">
        <f t="shared" si="9"/>
        <v>0.23278531433705346</v>
      </c>
      <c r="D104" s="86">
        <f t="shared" si="9"/>
        <v>0.23171713838058319</v>
      </c>
      <c r="E104" s="86">
        <f t="shared" si="9"/>
        <v>0.22867198631547755</v>
      </c>
      <c r="F104" s="86">
        <f t="shared" si="9"/>
        <v>0.24107894318114423</v>
      </c>
      <c r="G104" s="86">
        <f t="shared" si="9"/>
        <v>0.23748917993655372</v>
      </c>
      <c r="H104" s="86">
        <f t="shared" si="9"/>
        <v>0.23850291309935417</v>
      </c>
      <c r="I104" s="86">
        <f t="shared" si="9"/>
        <v>0.23072899637657895</v>
      </c>
      <c r="J104" s="86">
        <f t="shared" si="9"/>
        <v>0.23044930882239045</v>
      </c>
      <c r="K104" s="86">
        <f t="shared" si="9"/>
        <v>0.2230312761265002</v>
      </c>
      <c r="L104" s="86">
        <f t="shared" si="9"/>
        <v>0.21831254618113205</v>
      </c>
      <c r="M104" s="86">
        <f t="shared" si="9"/>
        <v>0.21924787592286205</v>
      </c>
      <c r="N104" s="86">
        <f t="shared" si="9"/>
        <v>0.21857575531537513</v>
      </c>
      <c r="O104" s="86">
        <f t="shared" si="9"/>
        <v>0.21102217254366376</v>
      </c>
      <c r="P104" s="86">
        <f t="shared" si="9"/>
        <v>0.21472841074667254</v>
      </c>
      <c r="Q104" s="86">
        <f t="shared" si="9"/>
        <v>0.20929001073152159</v>
      </c>
    </row>
    <row r="105" spans="1:17" x14ac:dyDescent="0.25">
      <c r="A105" s="57" t="s">
        <v>190</v>
      </c>
      <c r="B105" s="104">
        <f t="shared" ref="B105:Q105" si="10">IF(B$29=0,0,B$29/B$5)</f>
        <v>6.0379136882871123E-2</v>
      </c>
      <c r="C105" s="104">
        <f t="shared" si="10"/>
        <v>6.3602253801446865E-2</v>
      </c>
      <c r="D105" s="104">
        <f t="shared" si="10"/>
        <v>6.3449309918337096E-2</v>
      </c>
      <c r="E105" s="104">
        <f t="shared" si="10"/>
        <v>6.2298474380960166E-2</v>
      </c>
      <c r="F105" s="104">
        <f t="shared" si="10"/>
        <v>6.685106218860086E-2</v>
      </c>
      <c r="G105" s="104">
        <f t="shared" si="10"/>
        <v>6.5118528486758268E-2</v>
      </c>
      <c r="H105" s="104">
        <f t="shared" si="10"/>
        <v>6.6052708434798713E-2</v>
      </c>
      <c r="I105" s="104">
        <f t="shared" si="10"/>
        <v>6.367212115712173E-2</v>
      </c>
      <c r="J105" s="104">
        <f t="shared" si="10"/>
        <v>6.37742344660817E-2</v>
      </c>
      <c r="K105" s="104">
        <f t="shared" si="10"/>
        <v>6.2385151316924771E-2</v>
      </c>
      <c r="L105" s="104">
        <f t="shared" si="10"/>
        <v>6.1641290579344421E-2</v>
      </c>
      <c r="M105" s="104">
        <f t="shared" si="10"/>
        <v>6.1965556990507834E-2</v>
      </c>
      <c r="N105" s="104">
        <f t="shared" si="10"/>
        <v>6.0660904398685003E-2</v>
      </c>
      <c r="O105" s="104">
        <f t="shared" si="10"/>
        <v>5.8664585019801228E-2</v>
      </c>
      <c r="P105" s="104">
        <f t="shared" si="10"/>
        <v>6.0106223390538477E-2</v>
      </c>
      <c r="Q105" s="104">
        <f t="shared" si="10"/>
        <v>5.8646202904671756E-2</v>
      </c>
    </row>
    <row r="107" spans="1:17" x14ac:dyDescent="0.25">
      <c r="A107" s="40" t="s">
        <v>191</v>
      </c>
      <c r="B107" s="41">
        <f t="shared" ref="B107:Q107" si="11">SUM(B$108:B$112,B$114:B$115,B$117:B$118,B$120:B$121)</f>
        <v>1.0000000000000004</v>
      </c>
      <c r="C107" s="41">
        <f t="shared" si="11"/>
        <v>1.0000000000000002</v>
      </c>
      <c r="D107" s="41">
        <f t="shared" si="11"/>
        <v>1.0000000000000004</v>
      </c>
      <c r="E107" s="41">
        <f t="shared" si="11"/>
        <v>0.99999999999999967</v>
      </c>
      <c r="F107" s="41">
        <f t="shared" si="11"/>
        <v>0.99999999999999978</v>
      </c>
      <c r="G107" s="41">
        <f t="shared" si="11"/>
        <v>1.0000000000000002</v>
      </c>
      <c r="H107" s="41">
        <f t="shared" si="11"/>
        <v>1</v>
      </c>
      <c r="I107" s="41">
        <f t="shared" si="11"/>
        <v>0.99999999999999978</v>
      </c>
      <c r="J107" s="41">
        <f t="shared" si="11"/>
        <v>1</v>
      </c>
      <c r="K107" s="41">
        <f t="shared" si="11"/>
        <v>0.99999999999999989</v>
      </c>
      <c r="L107" s="41">
        <f t="shared" si="11"/>
        <v>0.99999999999999989</v>
      </c>
      <c r="M107" s="41">
        <f t="shared" si="11"/>
        <v>1.0000000000000002</v>
      </c>
      <c r="N107" s="41">
        <f t="shared" si="11"/>
        <v>0.99999999999999967</v>
      </c>
      <c r="O107" s="41">
        <f t="shared" si="11"/>
        <v>0.99999999999999978</v>
      </c>
      <c r="P107" s="41">
        <f t="shared" si="11"/>
        <v>1</v>
      </c>
      <c r="Q107" s="41">
        <f t="shared" si="11"/>
        <v>0.99999999999999978</v>
      </c>
    </row>
    <row r="108" spans="1:17" x14ac:dyDescent="0.25">
      <c r="A108" s="20" t="s">
        <v>73</v>
      </c>
      <c r="B108" s="68">
        <f t="shared" ref="B108:Q108" si="12">IF(B$32=0,0,B$32/B$31)</f>
        <v>3.4307448693433051E-3</v>
      </c>
      <c r="C108" s="68">
        <f t="shared" si="12"/>
        <v>3.4261008892028711E-3</v>
      </c>
      <c r="D108" s="68">
        <f t="shared" si="12"/>
        <v>3.4361128105932092E-3</v>
      </c>
      <c r="E108" s="68">
        <f t="shared" si="12"/>
        <v>3.4406830038512851E-3</v>
      </c>
      <c r="F108" s="68">
        <f t="shared" si="12"/>
        <v>3.449859833158056E-3</v>
      </c>
      <c r="G108" s="68">
        <f t="shared" si="12"/>
        <v>3.4449205286767441E-3</v>
      </c>
      <c r="H108" s="68">
        <f t="shared" si="12"/>
        <v>3.4524117499494058E-3</v>
      </c>
      <c r="I108" s="68">
        <f t="shared" si="12"/>
        <v>3.4357655920491752E-3</v>
      </c>
      <c r="J108" s="68">
        <f t="shared" si="12"/>
        <v>3.4522549036160167E-3</v>
      </c>
      <c r="K108" s="68">
        <f t="shared" si="12"/>
        <v>3.4614983877350514E-3</v>
      </c>
      <c r="L108" s="68">
        <f t="shared" si="12"/>
        <v>3.4280906253486283E-3</v>
      </c>
      <c r="M108" s="68">
        <f t="shared" si="12"/>
        <v>3.4462087800224269E-3</v>
      </c>
      <c r="N108" s="68">
        <f t="shared" si="12"/>
        <v>3.4391646395826375E-3</v>
      </c>
      <c r="O108" s="68">
        <f t="shared" si="12"/>
        <v>3.4339928844757377E-3</v>
      </c>
      <c r="P108" s="68">
        <f t="shared" si="12"/>
        <v>3.4420700933897562E-3</v>
      </c>
      <c r="Q108" s="68">
        <f t="shared" si="12"/>
        <v>3.4391647712241065E-3</v>
      </c>
    </row>
    <row r="109" spans="1:17" x14ac:dyDescent="0.25">
      <c r="A109" s="22" t="s">
        <v>74</v>
      </c>
      <c r="B109" s="69">
        <f t="shared" ref="B109:Q109" si="13">IF(B$33=0,0,B$33/B$31)</f>
        <v>1.2704872679837268E-3</v>
      </c>
      <c r="C109" s="69">
        <f t="shared" si="13"/>
        <v>1.2687674905400835E-3</v>
      </c>
      <c r="D109" s="69">
        <f t="shared" si="13"/>
        <v>1.2708813049887345E-3</v>
      </c>
      <c r="E109" s="69">
        <f t="shared" si="13"/>
        <v>1.2741675980113905E-3</v>
      </c>
      <c r="F109" s="69">
        <f t="shared" si="13"/>
        <v>1.2775659984284246E-3</v>
      </c>
      <c r="G109" s="69">
        <f t="shared" si="13"/>
        <v>1.2757368552845318E-3</v>
      </c>
      <c r="H109" s="69">
        <f t="shared" si="13"/>
        <v>1.2785110345403584E-3</v>
      </c>
      <c r="I109" s="69">
        <f t="shared" si="13"/>
        <v>1.2723465622527011E-3</v>
      </c>
      <c r="J109" s="69">
        <f t="shared" si="13"/>
        <v>1.2784529505739939E-3</v>
      </c>
      <c r="K109" s="69">
        <f t="shared" si="13"/>
        <v>1.2818760348697633E-3</v>
      </c>
      <c r="L109" s="69">
        <f t="shared" si="13"/>
        <v>1.2695043376494154E-3</v>
      </c>
      <c r="M109" s="69">
        <f t="shared" si="13"/>
        <v>1.2762139257152941E-3</v>
      </c>
      <c r="N109" s="69">
        <f t="shared" si="13"/>
        <v>1.2736053112355019E-3</v>
      </c>
      <c r="O109" s="69">
        <f t="shared" si="13"/>
        <v>1.2716900860390266E-3</v>
      </c>
      <c r="P109" s="69">
        <f t="shared" si="13"/>
        <v>1.2746812706000835E-3</v>
      </c>
      <c r="Q109" s="69">
        <f t="shared" si="13"/>
        <v>1.2736053599855016E-3</v>
      </c>
    </row>
    <row r="110" spans="1:17" x14ac:dyDescent="0.25">
      <c r="A110" s="22" t="s">
        <v>75</v>
      </c>
      <c r="B110" s="69">
        <f t="shared" ref="B110:Q110" si="14">IF(B$34=0,0,B$34/B$31)</f>
        <v>2.4666490598280279E-2</v>
      </c>
      <c r="C110" s="69">
        <f t="shared" si="14"/>
        <v>2.4803778715185881E-2</v>
      </c>
      <c r="D110" s="69">
        <f t="shared" si="14"/>
        <v>2.4854370509818154E-2</v>
      </c>
      <c r="E110" s="69">
        <f t="shared" si="14"/>
        <v>2.4782366753268472E-2</v>
      </c>
      <c r="F110" s="69">
        <f t="shared" si="14"/>
        <v>2.4975785205195583E-2</v>
      </c>
      <c r="G110" s="69">
        <f t="shared" si="14"/>
        <v>2.4940026358820831E-2</v>
      </c>
      <c r="H110" s="69">
        <f t="shared" si="14"/>
        <v>2.4994260195115369E-2</v>
      </c>
      <c r="I110" s="69">
        <f t="shared" si="14"/>
        <v>2.4873747802057557E-2</v>
      </c>
      <c r="J110" s="69">
        <f t="shared" si="14"/>
        <v>2.4993124682218509E-2</v>
      </c>
      <c r="K110" s="69">
        <f t="shared" si="14"/>
        <v>2.5060044292019967E-2</v>
      </c>
      <c r="L110" s="69">
        <f t="shared" si="14"/>
        <v>2.4818183712778476E-2</v>
      </c>
      <c r="M110" s="69">
        <f t="shared" si="14"/>
        <v>2.4949352850462864E-2</v>
      </c>
      <c r="N110" s="69">
        <f t="shared" si="14"/>
        <v>2.4898355723887315E-2</v>
      </c>
      <c r="O110" s="69">
        <f t="shared" si="14"/>
        <v>2.486091401583811E-2</v>
      </c>
      <c r="P110" s="69">
        <f t="shared" si="14"/>
        <v>2.4919390198828228E-2</v>
      </c>
      <c r="Q110" s="69">
        <f t="shared" si="14"/>
        <v>2.483876013033046E-2</v>
      </c>
    </row>
    <row r="111" spans="1:17" x14ac:dyDescent="0.25">
      <c r="A111" s="22" t="s">
        <v>76</v>
      </c>
      <c r="B111" s="69">
        <f t="shared" ref="B111:Q111" si="15">IF(B$35=0,0,B$35/B$31)</f>
        <v>1.3835118561891974E-2</v>
      </c>
      <c r="C111" s="69">
        <f t="shared" si="15"/>
        <v>1.3816390845816057E-2</v>
      </c>
      <c r="D111" s="69">
        <f t="shared" si="15"/>
        <v>1.3856765786169513E-2</v>
      </c>
      <c r="E111" s="69">
        <f t="shared" si="15"/>
        <v>1.3875195942880156E-2</v>
      </c>
      <c r="F111" s="69">
        <f t="shared" si="15"/>
        <v>1.3912203218651654E-2</v>
      </c>
      <c r="G111" s="69">
        <f t="shared" si="15"/>
        <v>1.3892284552089502E-2</v>
      </c>
      <c r="H111" s="69">
        <f t="shared" si="15"/>
        <v>1.3922494299076747E-2</v>
      </c>
      <c r="I111" s="69">
        <f t="shared" si="15"/>
        <v>1.385536556263015E-2</v>
      </c>
      <c r="J111" s="69">
        <f t="shared" si="15"/>
        <v>1.3921861786983583E-2</v>
      </c>
      <c r="K111" s="69">
        <f t="shared" si="15"/>
        <v>1.3959137860717473E-2</v>
      </c>
      <c r="L111" s="69">
        <f t="shared" si="15"/>
        <v>1.3824414827934168E-2</v>
      </c>
      <c r="M111" s="69">
        <f t="shared" si="15"/>
        <v>1.3897479665915754E-2</v>
      </c>
      <c r="N111" s="69">
        <f t="shared" si="15"/>
        <v>1.3869072855773159E-2</v>
      </c>
      <c r="O111" s="69">
        <f t="shared" si="15"/>
        <v>1.3848216788708421E-2</v>
      </c>
      <c r="P111" s="69">
        <f t="shared" si="15"/>
        <v>1.3880789640153367E-2</v>
      </c>
      <c r="Q111" s="69">
        <f t="shared" si="15"/>
        <v>1.3841134670898099E-2</v>
      </c>
    </row>
    <row r="112" spans="1:17" x14ac:dyDescent="0.25">
      <c r="A112" s="24" t="s">
        <v>77</v>
      </c>
      <c r="B112" s="70">
        <f t="shared" ref="B112:Q112" si="16">IF(B$36=0,0,B$36/B$31)</f>
        <v>1.3265725383367479E-2</v>
      </c>
      <c r="C112" s="70">
        <f t="shared" si="16"/>
        <v>1.3288723462544722E-2</v>
      </c>
      <c r="D112" s="70">
        <f t="shared" si="16"/>
        <v>1.3327049507572427E-2</v>
      </c>
      <c r="E112" s="70">
        <f t="shared" si="16"/>
        <v>1.3309556242495978E-2</v>
      </c>
      <c r="F112" s="70">
        <f t="shared" si="16"/>
        <v>1.3453063056889083E-2</v>
      </c>
      <c r="G112" s="70">
        <f t="shared" si="16"/>
        <v>1.3398302998824715E-2</v>
      </c>
      <c r="H112" s="70">
        <f t="shared" si="16"/>
        <v>1.3474389682978406E-2</v>
      </c>
      <c r="I112" s="70">
        <f t="shared" si="16"/>
        <v>1.3394350737078224E-2</v>
      </c>
      <c r="J112" s="70">
        <f t="shared" si="16"/>
        <v>1.3496473577860867E-2</v>
      </c>
      <c r="K112" s="70">
        <f t="shared" si="16"/>
        <v>1.3507285858158019E-2</v>
      </c>
      <c r="L112" s="70">
        <f t="shared" si="16"/>
        <v>1.334024647468417E-2</v>
      </c>
      <c r="M112" s="70">
        <f t="shared" si="16"/>
        <v>1.3480107127341314E-2</v>
      </c>
      <c r="N112" s="70">
        <f t="shared" si="16"/>
        <v>1.343319788240643E-2</v>
      </c>
      <c r="O112" s="70">
        <f t="shared" si="16"/>
        <v>1.3350383055489518E-2</v>
      </c>
      <c r="P112" s="70">
        <f t="shared" si="16"/>
        <v>1.3423925725511239E-2</v>
      </c>
      <c r="Q112" s="70">
        <f t="shared" si="16"/>
        <v>1.3376326978450185E-2</v>
      </c>
    </row>
    <row r="113" spans="1:17" x14ac:dyDescent="0.25">
      <c r="A113" s="45" t="s">
        <v>192</v>
      </c>
      <c r="B113" s="71">
        <f t="shared" ref="B113:Q113" si="17">IF(B$41=0,0,B$41/B$31)</f>
        <v>6.7347324305061476E-2</v>
      </c>
      <c r="C113" s="71">
        <f t="shared" si="17"/>
        <v>6.9130445221430803E-2</v>
      </c>
      <c r="D113" s="71">
        <f t="shared" si="17"/>
        <v>7.0002390144145429E-2</v>
      </c>
      <c r="E113" s="71">
        <f t="shared" si="17"/>
        <v>6.8205356151511395E-2</v>
      </c>
      <c r="F113" s="71">
        <f t="shared" si="17"/>
        <v>7.2043634968366313E-2</v>
      </c>
      <c r="G113" s="71">
        <f t="shared" si="17"/>
        <v>7.0071070664204191E-2</v>
      </c>
      <c r="H113" s="71">
        <f t="shared" si="17"/>
        <v>6.9104448560859538E-2</v>
      </c>
      <c r="I113" s="71">
        <f t="shared" si="17"/>
        <v>6.7802050431495509E-2</v>
      </c>
      <c r="J113" s="71">
        <f t="shared" si="17"/>
        <v>6.9579271362734438E-2</v>
      </c>
      <c r="K113" s="71">
        <f t="shared" si="17"/>
        <v>6.7676414799038465E-2</v>
      </c>
      <c r="L113" s="71">
        <f t="shared" si="17"/>
        <v>6.6117463342910895E-2</v>
      </c>
      <c r="M113" s="71">
        <f t="shared" si="17"/>
        <v>6.8475949527975255E-2</v>
      </c>
      <c r="N113" s="71">
        <f t="shared" si="17"/>
        <v>6.7341440956249637E-2</v>
      </c>
      <c r="O113" s="71">
        <f t="shared" si="17"/>
        <v>6.4098014870820438E-2</v>
      </c>
      <c r="P113" s="71">
        <f t="shared" si="17"/>
        <v>6.4948509857249301E-2</v>
      </c>
      <c r="Q113" s="71">
        <f t="shared" si="17"/>
        <v>6.3479752620448804E-2</v>
      </c>
    </row>
    <row r="114" spans="1:17" x14ac:dyDescent="0.25">
      <c r="A114" s="47" t="s">
        <v>193</v>
      </c>
      <c r="B114" s="73">
        <f t="shared" ref="B114:Q114" si="18">IF(B$42=0,0,B$42/B$31)</f>
        <v>2.2008291131749416E-2</v>
      </c>
      <c r="C114" s="73">
        <f t="shared" si="18"/>
        <v>2.1505886093332361E-2</v>
      </c>
      <c r="D114" s="73">
        <f t="shared" si="18"/>
        <v>2.149533121990441E-2</v>
      </c>
      <c r="E114" s="73">
        <f t="shared" si="18"/>
        <v>2.1808575578897461E-2</v>
      </c>
      <c r="F114" s="73">
        <f t="shared" si="18"/>
        <v>2.124515629452731E-2</v>
      </c>
      <c r="G114" s="73">
        <f t="shared" si="18"/>
        <v>2.152829726155122E-2</v>
      </c>
      <c r="H114" s="73">
        <f t="shared" si="18"/>
        <v>2.1534903770575004E-2</v>
      </c>
      <c r="I114" s="73">
        <f t="shared" si="18"/>
        <v>2.1724372097584033E-2</v>
      </c>
      <c r="J114" s="73">
        <f t="shared" si="18"/>
        <v>2.151419544527618E-2</v>
      </c>
      <c r="K114" s="73">
        <f t="shared" si="18"/>
        <v>2.174045291220705E-2</v>
      </c>
      <c r="L114" s="73">
        <f t="shared" si="18"/>
        <v>2.1827933960138695E-2</v>
      </c>
      <c r="M114" s="73">
        <f t="shared" si="18"/>
        <v>2.1655613165617888E-2</v>
      </c>
      <c r="N114" s="73">
        <f t="shared" si="18"/>
        <v>2.1889219415272949E-2</v>
      </c>
      <c r="O114" s="73">
        <f t="shared" si="18"/>
        <v>2.2188664889010713E-2</v>
      </c>
      <c r="P114" s="73">
        <f t="shared" si="18"/>
        <v>2.2045718214283187E-2</v>
      </c>
      <c r="Q114" s="73">
        <f t="shared" si="18"/>
        <v>2.2140900094289283E-2</v>
      </c>
    </row>
    <row r="115" spans="1:17" x14ac:dyDescent="0.25">
      <c r="A115" s="47" t="s">
        <v>194</v>
      </c>
      <c r="B115" s="73">
        <f t="shared" ref="B115:Q115" si="19">IF(B$53=0,0,B$53/B$31)</f>
        <v>4.533903317331206E-2</v>
      </c>
      <c r="C115" s="73">
        <f t="shared" si="19"/>
        <v>4.7624559128098438E-2</v>
      </c>
      <c r="D115" s="73">
        <f t="shared" si="19"/>
        <v>4.8507058924241016E-2</v>
      </c>
      <c r="E115" s="73">
        <f t="shared" si="19"/>
        <v>4.6396780572613941E-2</v>
      </c>
      <c r="F115" s="73">
        <f t="shared" si="19"/>
        <v>5.0798478673838979E-2</v>
      </c>
      <c r="G115" s="73">
        <f t="shared" si="19"/>
        <v>4.8542773402652957E-2</v>
      </c>
      <c r="H115" s="73">
        <f t="shared" si="19"/>
        <v>4.7569544790284524E-2</v>
      </c>
      <c r="I115" s="73">
        <f t="shared" si="19"/>
        <v>4.6077678333911472E-2</v>
      </c>
      <c r="J115" s="73">
        <f t="shared" si="19"/>
        <v>4.8065075917458226E-2</v>
      </c>
      <c r="K115" s="73">
        <f t="shared" si="19"/>
        <v>4.5935961886831411E-2</v>
      </c>
      <c r="L115" s="73">
        <f t="shared" si="19"/>
        <v>4.4289529382772176E-2</v>
      </c>
      <c r="M115" s="73">
        <f t="shared" si="19"/>
        <v>4.6820336362357363E-2</v>
      </c>
      <c r="N115" s="73">
        <f t="shared" si="19"/>
        <v>4.5452221540976681E-2</v>
      </c>
      <c r="O115" s="73">
        <f t="shared" si="19"/>
        <v>4.1909349981809736E-2</v>
      </c>
      <c r="P115" s="73">
        <f t="shared" si="19"/>
        <v>4.2902791642966114E-2</v>
      </c>
      <c r="Q115" s="73">
        <f t="shared" si="19"/>
        <v>4.1338852526159514E-2</v>
      </c>
    </row>
    <row r="116" spans="1:17" x14ac:dyDescent="0.25">
      <c r="A116" s="45" t="s">
        <v>195</v>
      </c>
      <c r="B116" s="71">
        <f t="shared" ref="B116:Q116" si="20">IF(B$54=0,0,B$54/B$31)</f>
        <v>0.77550263305700751</v>
      </c>
      <c r="C116" s="71">
        <f t="shared" si="20"/>
        <v>0.77429408886939766</v>
      </c>
      <c r="D116" s="71">
        <f t="shared" si="20"/>
        <v>0.7729043205072007</v>
      </c>
      <c r="E116" s="71">
        <f t="shared" si="20"/>
        <v>0.77452089089959109</v>
      </c>
      <c r="F116" s="71">
        <f t="shared" si="20"/>
        <v>0.77033266692242863</v>
      </c>
      <c r="G116" s="71">
        <f t="shared" si="20"/>
        <v>0.77249096591710398</v>
      </c>
      <c r="H116" s="71">
        <f t="shared" si="20"/>
        <v>0.77367849033275182</v>
      </c>
      <c r="I116" s="71">
        <f t="shared" si="20"/>
        <v>0.77526677062637317</v>
      </c>
      <c r="J116" s="71">
        <f t="shared" si="20"/>
        <v>0.77304524430785793</v>
      </c>
      <c r="K116" s="71">
        <f t="shared" si="20"/>
        <v>0.77506179289998089</v>
      </c>
      <c r="L116" s="71">
        <f t="shared" si="20"/>
        <v>0.77750640579072339</v>
      </c>
      <c r="M116" s="71">
        <f t="shared" si="20"/>
        <v>0.77428968306900703</v>
      </c>
      <c r="N116" s="71">
        <f t="shared" si="20"/>
        <v>0.77537018135416558</v>
      </c>
      <c r="O116" s="71">
        <f t="shared" si="20"/>
        <v>0.77932148424370773</v>
      </c>
      <c r="P116" s="71">
        <f t="shared" si="20"/>
        <v>0.77825537299488334</v>
      </c>
      <c r="Q116" s="71">
        <f t="shared" si="20"/>
        <v>0.78025222904938318</v>
      </c>
    </row>
    <row r="117" spans="1:17" x14ac:dyDescent="0.25">
      <c r="A117" s="47" t="s">
        <v>196</v>
      </c>
      <c r="B117" s="73">
        <f t="shared" ref="B117:Q117" si="21">IF(B$55=0,0,B$55/B$31)</f>
        <v>0.6805603702234253</v>
      </c>
      <c r="C117" s="73">
        <f t="shared" si="21"/>
        <v>0.66987346408418147</v>
      </c>
      <c r="D117" s="73">
        <f t="shared" si="21"/>
        <v>0.66692371273419526</v>
      </c>
      <c r="E117" s="73">
        <f t="shared" si="21"/>
        <v>0.67356002461991837</v>
      </c>
      <c r="F117" s="73">
        <f t="shared" si="21"/>
        <v>0.65872286167063898</v>
      </c>
      <c r="G117" s="73">
        <f t="shared" si="21"/>
        <v>0.6658590853511247</v>
      </c>
      <c r="H117" s="73">
        <f t="shared" si="21"/>
        <v>0.66866099159838399</v>
      </c>
      <c r="I117" s="73">
        <f t="shared" si="21"/>
        <v>0.67333489973932548</v>
      </c>
      <c r="J117" s="73">
        <f t="shared" si="21"/>
        <v>0.66598535527453551</v>
      </c>
      <c r="K117" s="73">
        <f t="shared" si="21"/>
        <v>0.67317450774745868</v>
      </c>
      <c r="L117" s="73">
        <f t="shared" si="21"/>
        <v>0.68207676960648733</v>
      </c>
      <c r="M117" s="73">
        <f t="shared" si="21"/>
        <v>0.67170221022341658</v>
      </c>
      <c r="N117" s="73">
        <f t="shared" si="21"/>
        <v>0.67621320381781191</v>
      </c>
      <c r="O117" s="73">
        <f t="shared" si="21"/>
        <v>0.68628135267012402</v>
      </c>
      <c r="P117" s="73">
        <f t="shared" si="21"/>
        <v>0.68343056269014946</v>
      </c>
      <c r="Q117" s="73">
        <f t="shared" si="21"/>
        <v>0.68817339943523592</v>
      </c>
    </row>
    <row r="118" spans="1:17" x14ac:dyDescent="0.25">
      <c r="A118" s="47" t="s">
        <v>197</v>
      </c>
      <c r="B118" s="73">
        <f t="shared" ref="B118:Q118" si="22">IF(B$66=0,0,B$66/B$31)</f>
        <v>9.4942262833582217E-2</v>
      </c>
      <c r="C118" s="73">
        <f t="shared" si="22"/>
        <v>0.10442062478521615</v>
      </c>
      <c r="D118" s="73">
        <f t="shared" si="22"/>
        <v>0.10598060777300541</v>
      </c>
      <c r="E118" s="73">
        <f t="shared" si="22"/>
        <v>0.10096086627967253</v>
      </c>
      <c r="F118" s="73">
        <f t="shared" si="22"/>
        <v>0.11160980525178933</v>
      </c>
      <c r="G118" s="73">
        <f t="shared" si="22"/>
        <v>0.1066318805659793</v>
      </c>
      <c r="H118" s="73">
        <f t="shared" si="22"/>
        <v>0.10501749873436787</v>
      </c>
      <c r="I118" s="73">
        <f t="shared" si="22"/>
        <v>0.10193187088704769</v>
      </c>
      <c r="J118" s="73">
        <f t="shared" si="22"/>
        <v>0.10705988903332231</v>
      </c>
      <c r="K118" s="73">
        <f t="shared" si="22"/>
        <v>0.10188728515252252</v>
      </c>
      <c r="L118" s="73">
        <f t="shared" si="22"/>
        <v>9.5429636184236055E-2</v>
      </c>
      <c r="M118" s="73">
        <f t="shared" si="22"/>
        <v>0.10258747284559072</v>
      </c>
      <c r="N118" s="73">
        <f t="shared" si="22"/>
        <v>9.9156977536353733E-2</v>
      </c>
      <c r="O118" s="73">
        <f t="shared" si="22"/>
        <v>9.3040131573583637E-2</v>
      </c>
      <c r="P118" s="73">
        <f t="shared" si="22"/>
        <v>9.482481030473372E-2</v>
      </c>
      <c r="Q118" s="73">
        <f t="shared" si="22"/>
        <v>9.2078829614147067E-2</v>
      </c>
    </row>
    <row r="119" spans="1:17" x14ac:dyDescent="0.25">
      <c r="A119" s="45" t="s">
        <v>198</v>
      </c>
      <c r="B119" s="71">
        <f t="shared" ref="B119:Q119" si="23">IF(B$67=0,0,B$67/B$31)</f>
        <v>0.10068147595706464</v>
      </c>
      <c r="C119" s="71">
        <f t="shared" si="23"/>
        <v>9.997170450588222E-2</v>
      </c>
      <c r="D119" s="71">
        <f t="shared" si="23"/>
        <v>0.10034810942951221</v>
      </c>
      <c r="E119" s="71">
        <f t="shared" si="23"/>
        <v>0.10059178340839015</v>
      </c>
      <c r="F119" s="71">
        <f t="shared" si="23"/>
        <v>0.10055522079688234</v>
      </c>
      <c r="G119" s="71">
        <f t="shared" si="23"/>
        <v>0.10048669212499572</v>
      </c>
      <c r="H119" s="71">
        <f t="shared" si="23"/>
        <v>0.10009499414472842</v>
      </c>
      <c r="I119" s="71">
        <f t="shared" si="23"/>
        <v>0.10009960268606341</v>
      </c>
      <c r="J119" s="71">
        <f t="shared" si="23"/>
        <v>0.10023331642815481</v>
      </c>
      <c r="K119" s="71">
        <f t="shared" si="23"/>
        <v>9.9991949867479932E-2</v>
      </c>
      <c r="L119" s="71">
        <f t="shared" si="23"/>
        <v>9.9695690887970784E-2</v>
      </c>
      <c r="M119" s="71">
        <f t="shared" si="23"/>
        <v>0.10018500505356004</v>
      </c>
      <c r="N119" s="71">
        <f t="shared" si="23"/>
        <v>0.10037498127669926</v>
      </c>
      <c r="O119" s="71">
        <f t="shared" si="23"/>
        <v>9.9815304054920923E-2</v>
      </c>
      <c r="P119" s="71">
        <f t="shared" si="23"/>
        <v>9.9855260219384803E-2</v>
      </c>
      <c r="Q119" s="71">
        <f t="shared" si="23"/>
        <v>9.9499026419279643E-2</v>
      </c>
    </row>
    <row r="120" spans="1:17" x14ac:dyDescent="0.25">
      <c r="A120" s="47" t="s">
        <v>199</v>
      </c>
      <c r="B120" s="73">
        <f t="shared" ref="B120:Q120" si="24">IF(B$68=0,0,B$68/B$31)</f>
        <v>7.9507753534045947E-2</v>
      </c>
      <c r="C120" s="73">
        <f t="shared" si="24"/>
        <v>7.769408671838722E-2</v>
      </c>
      <c r="D120" s="73">
        <f t="shared" si="24"/>
        <v>7.7699336874106614E-2</v>
      </c>
      <c r="E120" s="73">
        <f t="shared" si="24"/>
        <v>7.891767104191523E-2</v>
      </c>
      <c r="F120" s="73">
        <f t="shared" si="24"/>
        <v>7.6747204335082184E-2</v>
      </c>
      <c r="G120" s="73">
        <f t="shared" si="24"/>
        <v>7.7772125703806358E-2</v>
      </c>
      <c r="H120" s="73">
        <f t="shared" si="24"/>
        <v>7.7780636939155906E-2</v>
      </c>
      <c r="I120" s="73">
        <f t="shared" si="24"/>
        <v>7.847523217773103E-2</v>
      </c>
      <c r="J120" s="73">
        <f t="shared" si="24"/>
        <v>7.7631878663399073E-2</v>
      </c>
      <c r="K120" s="73">
        <f t="shared" si="24"/>
        <v>7.841977732593472E-2</v>
      </c>
      <c r="L120" s="73">
        <f t="shared" si="24"/>
        <v>7.882381091948254E-2</v>
      </c>
      <c r="M120" s="73">
        <f t="shared" si="24"/>
        <v>7.8071748710050293E-2</v>
      </c>
      <c r="N120" s="73">
        <f t="shared" si="24"/>
        <v>7.8938595769710046E-2</v>
      </c>
      <c r="O120" s="73">
        <f t="shared" si="24"/>
        <v>8.001807083994171E-2</v>
      </c>
      <c r="P120" s="73">
        <f t="shared" si="24"/>
        <v>7.9519663514228386E-2</v>
      </c>
      <c r="Q120" s="73">
        <f t="shared" si="24"/>
        <v>7.9885167855408737E-2</v>
      </c>
    </row>
    <row r="121" spans="1:17" x14ac:dyDescent="0.25">
      <c r="A121" s="49" t="s">
        <v>200</v>
      </c>
      <c r="B121" s="74">
        <f t="shared" ref="B121:Q121" si="25">IF(B$79=0,0,B$79/B$31)</f>
        <v>2.1173722423018682E-2</v>
      </c>
      <c r="C121" s="74">
        <f t="shared" si="25"/>
        <v>2.2277617787494996E-2</v>
      </c>
      <c r="D121" s="74">
        <f t="shared" si="25"/>
        <v>2.2648772555405615E-2</v>
      </c>
      <c r="E121" s="74">
        <f t="shared" si="25"/>
        <v>2.1674112366474891E-2</v>
      </c>
      <c r="F121" s="74">
        <f t="shared" si="25"/>
        <v>2.3808016461800165E-2</v>
      </c>
      <c r="G121" s="74">
        <f t="shared" si="25"/>
        <v>2.2714566421189377E-2</v>
      </c>
      <c r="H121" s="74">
        <f t="shared" si="25"/>
        <v>2.2314357205572507E-2</v>
      </c>
      <c r="I121" s="74">
        <f t="shared" si="25"/>
        <v>2.1624370508332338E-2</v>
      </c>
      <c r="J121" s="74">
        <f t="shared" si="25"/>
        <v>2.2601437764755723E-2</v>
      </c>
      <c r="K121" s="74">
        <f t="shared" si="25"/>
        <v>2.1572172541545229E-2</v>
      </c>
      <c r="L121" s="74">
        <f t="shared" si="25"/>
        <v>2.0871879968488251E-2</v>
      </c>
      <c r="M121" s="74">
        <f t="shared" si="25"/>
        <v>2.2113256343509732E-2</v>
      </c>
      <c r="N121" s="74">
        <f t="shared" si="25"/>
        <v>2.1436385506989192E-2</v>
      </c>
      <c r="O121" s="74">
        <f t="shared" si="25"/>
        <v>1.9797233214979219E-2</v>
      </c>
      <c r="P121" s="74">
        <f t="shared" si="25"/>
        <v>2.0335596705156382E-2</v>
      </c>
      <c r="Q121" s="74">
        <f t="shared" si="25"/>
        <v>1.9613858563870906E-2</v>
      </c>
    </row>
    <row r="123" spans="1:17" x14ac:dyDescent="0.25">
      <c r="A123" s="40" t="s">
        <v>201</v>
      </c>
      <c r="B123" s="41">
        <f t="shared" ref="B123:Q123" si="26">SUM(B$124:B$129)</f>
        <v>1</v>
      </c>
      <c r="C123" s="41">
        <f t="shared" si="26"/>
        <v>1</v>
      </c>
      <c r="D123" s="41">
        <f t="shared" si="26"/>
        <v>0.99999999999999967</v>
      </c>
      <c r="E123" s="41">
        <f t="shared" si="26"/>
        <v>1</v>
      </c>
      <c r="F123" s="41">
        <f t="shared" si="26"/>
        <v>0.99999999999999967</v>
      </c>
      <c r="G123" s="41">
        <f t="shared" si="26"/>
        <v>1.0000000000000004</v>
      </c>
      <c r="H123" s="41">
        <f t="shared" si="26"/>
        <v>1.0000000000000002</v>
      </c>
      <c r="I123" s="41">
        <f t="shared" si="26"/>
        <v>1</v>
      </c>
      <c r="J123" s="41">
        <f t="shared" si="26"/>
        <v>1</v>
      </c>
      <c r="K123" s="41">
        <f t="shared" si="26"/>
        <v>0.99999999999999978</v>
      </c>
      <c r="L123" s="41">
        <f t="shared" si="26"/>
        <v>1</v>
      </c>
      <c r="M123" s="41">
        <f t="shared" si="26"/>
        <v>1</v>
      </c>
      <c r="N123" s="41">
        <f t="shared" si="26"/>
        <v>1</v>
      </c>
      <c r="O123" s="41">
        <f t="shared" si="26"/>
        <v>0.99999999999999978</v>
      </c>
      <c r="P123" s="41">
        <f t="shared" si="26"/>
        <v>0.99999999999999989</v>
      </c>
      <c r="Q123" s="41">
        <f t="shared" si="26"/>
        <v>0.99999999999999989</v>
      </c>
    </row>
    <row r="124" spans="1:17" x14ac:dyDescent="0.25">
      <c r="A124" s="20" t="s">
        <v>73</v>
      </c>
      <c r="B124" s="68">
        <f t="shared" ref="B124:Q124" si="27">IF(B$82=0,0,B$82/B$81)</f>
        <v>2.6765126942279338E-2</v>
      </c>
      <c r="C124" s="68">
        <f t="shared" si="27"/>
        <v>2.6668294057274389E-2</v>
      </c>
      <c r="D124" s="68">
        <f t="shared" si="27"/>
        <v>2.66534758184599E-2</v>
      </c>
      <c r="E124" s="68">
        <f t="shared" si="27"/>
        <v>2.6677043874021266E-2</v>
      </c>
      <c r="F124" s="68">
        <f t="shared" si="27"/>
        <v>2.6652176135770419E-2</v>
      </c>
      <c r="G124" s="68">
        <f t="shared" si="27"/>
        <v>2.6572672430090618E-2</v>
      </c>
      <c r="H124" s="68">
        <f t="shared" si="27"/>
        <v>2.6503788536172815E-2</v>
      </c>
      <c r="I124" s="68">
        <f t="shared" si="27"/>
        <v>2.6569930619352006E-2</v>
      </c>
      <c r="J124" s="68">
        <f t="shared" si="27"/>
        <v>2.6597035108483612E-2</v>
      </c>
      <c r="K124" s="68">
        <f t="shared" si="27"/>
        <v>2.653806840517238E-2</v>
      </c>
      <c r="L124" s="68">
        <f t="shared" si="27"/>
        <v>2.629315957187155E-2</v>
      </c>
      <c r="M124" s="68">
        <f t="shared" si="27"/>
        <v>2.6518280045214625E-2</v>
      </c>
      <c r="N124" s="68">
        <f t="shared" si="27"/>
        <v>2.6625955414848607E-2</v>
      </c>
      <c r="O124" s="68">
        <f t="shared" si="27"/>
        <v>2.6447041239936745E-2</v>
      </c>
      <c r="P124" s="68">
        <f t="shared" si="27"/>
        <v>2.6754956073342693E-2</v>
      </c>
      <c r="Q124" s="68">
        <f t="shared" si="27"/>
        <v>2.6782459412118327E-2</v>
      </c>
    </row>
    <row r="125" spans="1:17" x14ac:dyDescent="0.25">
      <c r="A125" s="22" t="s">
        <v>74</v>
      </c>
      <c r="B125" s="69">
        <f t="shared" ref="B125:Q125" si="28">IF(B$83=0,0,B$83/B$81)</f>
        <v>3.0930073713785109E-3</v>
      </c>
      <c r="C125" s="69">
        <f t="shared" si="28"/>
        <v>3.0818172571766217E-3</v>
      </c>
      <c r="D125" s="69">
        <f t="shared" si="28"/>
        <v>3.0801048452765074E-3</v>
      </c>
      <c r="E125" s="69">
        <f t="shared" si="28"/>
        <v>3.0828283955790172E-3</v>
      </c>
      <c r="F125" s="69">
        <f t="shared" si="28"/>
        <v>3.079954652522044E-3</v>
      </c>
      <c r="G125" s="69">
        <f t="shared" si="28"/>
        <v>3.0707671172546095E-3</v>
      </c>
      <c r="H125" s="69">
        <f t="shared" si="28"/>
        <v>3.0628068190607528E-3</v>
      </c>
      <c r="I125" s="69">
        <f t="shared" si="28"/>
        <v>3.0704502706039769E-3</v>
      </c>
      <c r="J125" s="69">
        <f t="shared" si="28"/>
        <v>3.0735824950414814E-3</v>
      </c>
      <c r="K125" s="69">
        <f t="shared" si="28"/>
        <v>3.0667682382512608E-3</v>
      </c>
      <c r="L125" s="69">
        <f t="shared" si="28"/>
        <v>3.0384663053536955E-3</v>
      </c>
      <c r="M125" s="69">
        <f t="shared" si="28"/>
        <v>3.0644814737106393E-3</v>
      </c>
      <c r="N125" s="69">
        <f t="shared" si="28"/>
        <v>3.0769245573063942E-3</v>
      </c>
      <c r="O125" s="69">
        <f t="shared" si="28"/>
        <v>3.0562490393819001E-3</v>
      </c>
      <c r="P125" s="69">
        <f t="shared" si="28"/>
        <v>3.0918320146293274E-3</v>
      </c>
      <c r="Q125" s="69">
        <f t="shared" si="28"/>
        <v>3.0950103305683479E-3</v>
      </c>
    </row>
    <row r="126" spans="1:17" x14ac:dyDescent="0.25">
      <c r="A126" s="22" t="s">
        <v>75</v>
      </c>
      <c r="B126" s="69">
        <f t="shared" ref="B126:Q126" si="29">IF(B$84=0,0,B$84/B$81)</f>
        <v>0.13484411210459643</v>
      </c>
      <c r="C126" s="69">
        <f t="shared" si="29"/>
        <v>0.13435626295562067</v>
      </c>
      <c r="D126" s="69">
        <f t="shared" si="29"/>
        <v>0.13428160789195512</v>
      </c>
      <c r="E126" s="69">
        <f t="shared" si="29"/>
        <v>0.13440034499090694</v>
      </c>
      <c r="F126" s="69">
        <f t="shared" si="29"/>
        <v>0.1342750600224584</v>
      </c>
      <c r="G126" s="69">
        <f t="shared" si="29"/>
        <v>0.13387451618702143</v>
      </c>
      <c r="H126" s="69">
        <f t="shared" si="29"/>
        <v>0.13352747551975003</v>
      </c>
      <c r="I126" s="69">
        <f t="shared" si="29"/>
        <v>0.13386070280084161</v>
      </c>
      <c r="J126" s="69">
        <f t="shared" si="29"/>
        <v>0.13399725663743958</v>
      </c>
      <c r="K126" s="69">
        <f t="shared" si="29"/>
        <v>0.13370017929613326</v>
      </c>
      <c r="L126" s="69">
        <f t="shared" si="29"/>
        <v>0.13246631576003851</v>
      </c>
      <c r="M126" s="69">
        <f t="shared" si="29"/>
        <v>0.1336004845016992</v>
      </c>
      <c r="N126" s="69">
        <f t="shared" si="29"/>
        <v>0.13414295865641326</v>
      </c>
      <c r="O126" s="69">
        <f t="shared" si="29"/>
        <v>0.13324157966759162</v>
      </c>
      <c r="P126" s="69">
        <f t="shared" si="29"/>
        <v>0.13479287073391091</v>
      </c>
      <c r="Q126" s="69">
        <f t="shared" si="29"/>
        <v>0.13493143399591639</v>
      </c>
    </row>
    <row r="127" spans="1:17" x14ac:dyDescent="0.25">
      <c r="A127" s="22" t="s">
        <v>76</v>
      </c>
      <c r="B127" s="69">
        <f t="shared" ref="B127:Q127" si="30">IF(B$85=0,0,B$85/B$81)</f>
        <v>4.1835479801092146E-2</v>
      </c>
      <c r="C127" s="69">
        <f t="shared" si="30"/>
        <v>4.1684124262467481E-2</v>
      </c>
      <c r="D127" s="69">
        <f t="shared" si="30"/>
        <v>4.1660962476911673E-2</v>
      </c>
      <c r="E127" s="69">
        <f t="shared" si="30"/>
        <v>4.1697800744651438E-2</v>
      </c>
      <c r="F127" s="69">
        <f t="shared" si="30"/>
        <v>4.1658930995834807E-2</v>
      </c>
      <c r="G127" s="69">
        <f t="shared" si="30"/>
        <v>4.1534661991609545E-2</v>
      </c>
      <c r="H127" s="69">
        <f t="shared" si="30"/>
        <v>4.1426992382612986E-2</v>
      </c>
      <c r="I127" s="69">
        <f t="shared" si="30"/>
        <v>4.1530376378915802E-2</v>
      </c>
      <c r="J127" s="69">
        <f t="shared" si="30"/>
        <v>4.1572742301933086E-2</v>
      </c>
      <c r="K127" s="69">
        <f t="shared" si="30"/>
        <v>4.1480573849654326E-2</v>
      </c>
      <c r="L127" s="69">
        <f t="shared" si="30"/>
        <v>4.1097766827264258E-2</v>
      </c>
      <c r="M127" s="69">
        <f t="shared" si="30"/>
        <v>4.1449643470168565E-2</v>
      </c>
      <c r="N127" s="69">
        <f t="shared" si="30"/>
        <v>4.1617946454911056E-2</v>
      </c>
      <c r="O127" s="69">
        <f t="shared" si="30"/>
        <v>4.1338292995138727E-2</v>
      </c>
      <c r="P127" s="69">
        <f t="shared" si="30"/>
        <v>4.181958213010871E-2</v>
      </c>
      <c r="Q127" s="69">
        <f t="shared" si="30"/>
        <v>4.1862571478759714E-2</v>
      </c>
    </row>
    <row r="128" spans="1:17" x14ac:dyDescent="0.25">
      <c r="A128" s="24" t="s">
        <v>77</v>
      </c>
      <c r="B128" s="70">
        <f t="shared" ref="B128:Q128" si="31">IF(B$86=0,0,B$86/B$81)</f>
        <v>0.2484134311102936</v>
      </c>
      <c r="C128" s="70">
        <f t="shared" si="31"/>
        <v>0.24993154471447787</v>
      </c>
      <c r="D128" s="70">
        <f t="shared" si="31"/>
        <v>0.25166447765041922</v>
      </c>
      <c r="E128" s="70">
        <f t="shared" si="31"/>
        <v>0.25285078459157756</v>
      </c>
      <c r="F128" s="70">
        <f t="shared" si="31"/>
        <v>0.25251490481575828</v>
      </c>
      <c r="G128" s="70">
        <f t="shared" si="31"/>
        <v>0.24990482884903362</v>
      </c>
      <c r="H128" s="70">
        <f t="shared" si="31"/>
        <v>0.24825800444041343</v>
      </c>
      <c r="I128" s="70">
        <f t="shared" si="31"/>
        <v>0.24263677847496049</v>
      </c>
      <c r="J128" s="70">
        <f t="shared" si="31"/>
        <v>0.24430923674074168</v>
      </c>
      <c r="K128" s="70">
        <f t="shared" si="31"/>
        <v>0.24665965485856728</v>
      </c>
      <c r="L128" s="70">
        <f t="shared" si="31"/>
        <v>0.24716571736305035</v>
      </c>
      <c r="M128" s="70">
        <f t="shared" si="31"/>
        <v>0.2451310926229037</v>
      </c>
      <c r="N128" s="70">
        <f t="shared" si="31"/>
        <v>0.244311363285004</v>
      </c>
      <c r="O128" s="70">
        <f t="shared" si="31"/>
        <v>0.24023618979327702</v>
      </c>
      <c r="P128" s="70">
        <f t="shared" si="31"/>
        <v>0.24289108330064066</v>
      </c>
      <c r="Q128" s="70">
        <f t="shared" si="31"/>
        <v>0.24366270017652195</v>
      </c>
    </row>
    <row r="129" spans="1:17" x14ac:dyDescent="0.25">
      <c r="A129" s="57" t="s">
        <v>202</v>
      </c>
      <c r="B129" s="72">
        <f t="shared" ref="B129:Q129" si="32">IF(B$91=0,0,B$91/B$81)</f>
        <v>0.54504884267035991</v>
      </c>
      <c r="C129" s="72">
        <f t="shared" si="32"/>
        <v>0.54427795675298307</v>
      </c>
      <c r="D129" s="72">
        <f t="shared" si="32"/>
        <v>0.54265937131697728</v>
      </c>
      <c r="E129" s="72">
        <f t="shared" si="32"/>
        <v>0.54129119740326392</v>
      </c>
      <c r="F129" s="72">
        <f t="shared" si="32"/>
        <v>0.54181897337765572</v>
      </c>
      <c r="G129" s="72">
        <f t="shared" si="32"/>
        <v>0.54504255342499053</v>
      </c>
      <c r="H129" s="72">
        <f t="shared" si="32"/>
        <v>0.5472209323019902</v>
      </c>
      <c r="I129" s="72">
        <f t="shared" si="32"/>
        <v>0.55233176145532625</v>
      </c>
      <c r="J129" s="72">
        <f t="shared" si="32"/>
        <v>0.55045014671636061</v>
      </c>
      <c r="K129" s="72">
        <f t="shared" si="32"/>
        <v>0.54855475535222131</v>
      </c>
      <c r="L129" s="72">
        <f t="shared" si="32"/>
        <v>0.54993857417242165</v>
      </c>
      <c r="M129" s="72">
        <f t="shared" si="32"/>
        <v>0.55023601788630327</v>
      </c>
      <c r="N129" s="72">
        <f t="shared" si="32"/>
        <v>0.55022485163151669</v>
      </c>
      <c r="O129" s="72">
        <f t="shared" si="32"/>
        <v>0.55568064726467381</v>
      </c>
      <c r="P129" s="72">
        <f t="shared" si="32"/>
        <v>0.55064967574736756</v>
      </c>
      <c r="Q129" s="72">
        <f t="shared" si="32"/>
        <v>0.54966582460611513</v>
      </c>
    </row>
    <row r="131" spans="1:17" ht="12.75" x14ac:dyDescent="0.25">
      <c r="A131" s="14" t="s">
        <v>104</v>
      </c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</row>
    <row r="133" spans="1:17" x14ac:dyDescent="0.25">
      <c r="A133" s="40" t="s">
        <v>185</v>
      </c>
      <c r="B133" s="90">
        <v>0.4975713597864489</v>
      </c>
      <c r="C133" s="90">
        <v>0.49864896897190492</v>
      </c>
      <c r="D133" s="90">
        <v>0.49967746505187682</v>
      </c>
      <c r="E133" s="90">
        <v>0.50444042225376973</v>
      </c>
      <c r="F133" s="90">
        <v>0.50666653881624146</v>
      </c>
      <c r="G133" s="90">
        <v>0.50694483259100476</v>
      </c>
      <c r="H133" s="90">
        <v>0.51487561011183447</v>
      </c>
      <c r="I133" s="90">
        <v>0.51699117175677134</v>
      </c>
      <c r="J133" s="90">
        <v>0.51886201110857066</v>
      </c>
      <c r="K133" s="90">
        <v>0.5178203430573477</v>
      </c>
      <c r="L133" s="90">
        <v>0.51703424247960317</v>
      </c>
      <c r="M133" s="90">
        <v>0.5202645080409396</v>
      </c>
      <c r="N133" s="90">
        <v>0.53585496421090095</v>
      </c>
      <c r="O133" s="90">
        <v>0.55781497163596316</v>
      </c>
      <c r="P133" s="90">
        <v>0.55841644397146006</v>
      </c>
      <c r="Q133" s="90">
        <v>0.56547811381311219</v>
      </c>
    </row>
    <row r="134" spans="1:17" x14ac:dyDescent="0.25">
      <c r="A134" s="20" t="s">
        <v>73</v>
      </c>
      <c r="B134" s="91">
        <v>0.38556734069383142</v>
      </c>
      <c r="C134" s="91">
        <v>0.38598514533211825</v>
      </c>
      <c r="D134" s="91">
        <v>0.38715409633850378</v>
      </c>
      <c r="E134" s="91">
        <v>0.39097536467034238</v>
      </c>
      <c r="F134" s="91">
        <v>0.39158993968095435</v>
      </c>
      <c r="G134" s="91">
        <v>0.39201764871347278</v>
      </c>
      <c r="H134" s="91">
        <v>0.39815646523437181</v>
      </c>
      <c r="I134" s="91">
        <v>0.40010574576623731</v>
      </c>
      <c r="J134" s="91">
        <v>0.4018332557013618</v>
      </c>
      <c r="K134" s="91">
        <v>0.40110927992860163</v>
      </c>
      <c r="L134" s="91">
        <v>0.40056904350650868</v>
      </c>
      <c r="M134" s="91">
        <v>0.40288378460313906</v>
      </c>
      <c r="N134" s="91">
        <v>0.41513441200281292</v>
      </c>
      <c r="O134" s="91">
        <v>0.4320199633297454</v>
      </c>
      <c r="P134" s="91">
        <v>0.43201705556882614</v>
      </c>
      <c r="Q134" s="91">
        <v>0.43804589271352584</v>
      </c>
    </row>
    <row r="135" spans="1:17" x14ac:dyDescent="0.25">
      <c r="A135" s="22" t="s">
        <v>74</v>
      </c>
      <c r="B135" s="92">
        <v>0.10058756782407088</v>
      </c>
      <c r="C135" s="92">
        <v>0.10069656552163325</v>
      </c>
      <c r="D135" s="92">
        <v>0.10100152376427449</v>
      </c>
      <c r="E135" s="92">
        <v>0.10199842377870799</v>
      </c>
      <c r="F135" s="92">
        <v>0.10215875531885264</v>
      </c>
      <c r="G135" s="92">
        <v>0.10227033689430456</v>
      </c>
      <c r="H135" s="92">
        <v>0.10387184344837183</v>
      </c>
      <c r="I135" s="92">
        <v>0.10438037559571167</v>
      </c>
      <c r="J135" s="92">
        <v>0.10483105179264633</v>
      </c>
      <c r="K135" s="92">
        <v>0.10464217956603492</v>
      </c>
      <c r="L135" s="92">
        <v>0.10450124162339033</v>
      </c>
      <c r="M135" s="92">
        <v>0.10510511584321794</v>
      </c>
      <c r="N135" s="92">
        <v>0.10830108366620481</v>
      </c>
      <c r="O135" s="92">
        <v>0.1127062195791383</v>
      </c>
      <c r="P135" s="92">
        <v>0.1127054609967382</v>
      </c>
      <c r="Q135" s="92">
        <v>0.11427827591436455</v>
      </c>
    </row>
    <row r="136" spans="1:17" x14ac:dyDescent="0.25">
      <c r="A136" s="22" t="s">
        <v>75</v>
      </c>
      <c r="B136" s="92">
        <v>0.55489871742141128</v>
      </c>
      <c r="C136" s="92">
        <v>0.55550001123820802</v>
      </c>
      <c r="D136" s="92">
        <v>0.55718233581737131</v>
      </c>
      <c r="E136" s="92">
        <v>0.5626818080819167</v>
      </c>
      <c r="F136" s="92">
        <v>0.56356628881758852</v>
      </c>
      <c r="G136" s="92">
        <v>0.56418183678684042</v>
      </c>
      <c r="H136" s="92">
        <v>0.57301666550392638</v>
      </c>
      <c r="I136" s="92">
        <v>0.57582202050386044</v>
      </c>
      <c r="J136" s="92">
        <v>0.57830820889732815</v>
      </c>
      <c r="K136" s="92">
        <v>0.57726628136522506</v>
      </c>
      <c r="L136" s="92">
        <v>0.57648878683681304</v>
      </c>
      <c r="M136" s="92">
        <v>0.57982010339327117</v>
      </c>
      <c r="N136" s="92">
        <v>0.59745089499365367</v>
      </c>
      <c r="O136" s="92">
        <v>0.62175215131221873</v>
      </c>
      <c r="P136" s="92">
        <v>0.62174796653660513</v>
      </c>
      <c r="Q136" s="92">
        <v>0.63042451573062208</v>
      </c>
    </row>
    <row r="137" spans="1:17" x14ac:dyDescent="0.25">
      <c r="A137" s="22" t="s">
        <v>76</v>
      </c>
      <c r="B137" s="92">
        <v>0.38837938472694594</v>
      </c>
      <c r="C137" s="92">
        <v>0.38880023652435669</v>
      </c>
      <c r="D137" s="92">
        <v>0.38997771299790596</v>
      </c>
      <c r="E137" s="92">
        <v>0.39382685084481334</v>
      </c>
      <c r="F137" s="92">
        <v>0.39444590811263208</v>
      </c>
      <c r="G137" s="92">
        <v>0.39487673653962674</v>
      </c>
      <c r="H137" s="92">
        <v>0.40106032506413197</v>
      </c>
      <c r="I137" s="92">
        <v>0.40302382221164407</v>
      </c>
      <c r="J137" s="92">
        <v>0.40476393133111971</v>
      </c>
      <c r="K137" s="92">
        <v>0.40403467541261834</v>
      </c>
      <c r="L137" s="92">
        <v>0.40349049890419825</v>
      </c>
      <c r="M137" s="92">
        <v>0.40582212201650281</v>
      </c>
      <c r="N137" s="92">
        <v>0.41816209646413754</v>
      </c>
      <c r="O137" s="92">
        <v>0.43517079855837654</v>
      </c>
      <c r="P137" s="92">
        <v>0.43516786959039194</v>
      </c>
      <c r="Q137" s="92">
        <v>0.44124067663017885</v>
      </c>
    </row>
    <row r="138" spans="1:17" x14ac:dyDescent="0.25">
      <c r="A138" s="24" t="s">
        <v>77</v>
      </c>
      <c r="B138" s="93">
        <v>0.64590235430818033</v>
      </c>
      <c r="C138" s="93">
        <v>0.64775885757689466</v>
      </c>
      <c r="D138" s="93">
        <v>0.64993674095360143</v>
      </c>
      <c r="E138" s="93">
        <v>0.65278473871144882</v>
      </c>
      <c r="F138" s="93">
        <v>0.65764104798301326</v>
      </c>
      <c r="G138" s="93">
        <v>0.65666649273677391</v>
      </c>
      <c r="H138" s="93">
        <v>0.67022111173983812</v>
      </c>
      <c r="I138" s="93">
        <v>0.67345198623119484</v>
      </c>
      <c r="J138" s="93">
        <v>0.67639311773021094</v>
      </c>
      <c r="K138" s="93">
        <v>0.67469162530300364</v>
      </c>
      <c r="L138" s="93">
        <v>0.67341454247135957</v>
      </c>
      <c r="M138" s="93">
        <v>0.67818713583961676</v>
      </c>
      <c r="N138" s="93">
        <v>0.6969856906742089</v>
      </c>
      <c r="O138" s="93">
        <v>0.72826198034210132</v>
      </c>
      <c r="P138" s="93">
        <v>0.72675287591295801</v>
      </c>
      <c r="Q138" s="93">
        <v>0.73740898360085461</v>
      </c>
    </row>
    <row r="139" spans="1:17" x14ac:dyDescent="0.25">
      <c r="A139" s="45" t="s">
        <v>186</v>
      </c>
      <c r="B139" s="94">
        <v>0.47508315060166073</v>
      </c>
      <c r="C139" s="94">
        <v>0.47648238940774451</v>
      </c>
      <c r="D139" s="94">
        <v>0.47801159263996573</v>
      </c>
      <c r="E139" s="94">
        <v>0.48202924581939255</v>
      </c>
      <c r="F139" s="94">
        <v>0.48427092366427998</v>
      </c>
      <c r="G139" s="94">
        <v>0.48425705496607202</v>
      </c>
      <c r="H139" s="94">
        <v>0.49399120694261139</v>
      </c>
      <c r="I139" s="94">
        <v>0.49493291255550464</v>
      </c>
      <c r="J139" s="94">
        <v>0.49669050418840788</v>
      </c>
      <c r="K139" s="94">
        <v>0.4969777453204644</v>
      </c>
      <c r="L139" s="94">
        <v>0.49717937624538433</v>
      </c>
      <c r="M139" s="94">
        <v>0.49991988783589009</v>
      </c>
      <c r="N139" s="94">
        <v>0.51304819399666635</v>
      </c>
      <c r="O139" s="94">
        <v>0.53655917860982549</v>
      </c>
      <c r="P139" s="94">
        <v>0.53600268674782747</v>
      </c>
      <c r="Q139" s="94">
        <v>0.5434211096438476</v>
      </c>
    </row>
    <row r="140" spans="1:17" x14ac:dyDescent="0.25">
      <c r="A140" s="45" t="s">
        <v>187</v>
      </c>
      <c r="B140" s="95">
        <v>0.50165720710350636</v>
      </c>
      <c r="C140" s="95">
        <v>0.50287897108047686</v>
      </c>
      <c r="D140" s="95">
        <v>0.50378986241928025</v>
      </c>
      <c r="E140" s="95">
        <v>0.50865378343893297</v>
      </c>
      <c r="F140" s="95">
        <v>0.51118226254744159</v>
      </c>
      <c r="G140" s="95">
        <v>0.51141298196026452</v>
      </c>
      <c r="H140" s="95">
        <v>0.51912420849636143</v>
      </c>
      <c r="I140" s="95">
        <v>0.5212474446667662</v>
      </c>
      <c r="J140" s="95">
        <v>0.52310072708156274</v>
      </c>
      <c r="K140" s="95">
        <v>0.52182352802151577</v>
      </c>
      <c r="L140" s="95">
        <v>0.52087176369667609</v>
      </c>
      <c r="M140" s="95">
        <v>0.52419565497501208</v>
      </c>
      <c r="N140" s="95">
        <v>0.54008175856530072</v>
      </c>
      <c r="O140" s="95">
        <v>0.56180517716545464</v>
      </c>
      <c r="P140" s="95">
        <v>0.56268660676311955</v>
      </c>
      <c r="Q140" s="95">
        <v>0.56957730759933667</v>
      </c>
    </row>
    <row r="141" spans="1:17" x14ac:dyDescent="0.25">
      <c r="A141" s="57" t="s">
        <v>190</v>
      </c>
      <c r="B141" s="97">
        <v>0.47740760344252053</v>
      </c>
      <c r="C141" s="97">
        <v>0.47881368834410087</v>
      </c>
      <c r="D141" s="97">
        <v>0.48035037355246202</v>
      </c>
      <c r="E141" s="97">
        <v>0.48438768401784993</v>
      </c>
      <c r="F141" s="97">
        <v>0.48664032978367544</v>
      </c>
      <c r="G141" s="97">
        <v>0.48662639322969342</v>
      </c>
      <c r="H141" s="97">
        <v>0.49640817176841795</v>
      </c>
      <c r="I141" s="97">
        <v>0.49735448489114265</v>
      </c>
      <c r="J141" s="97">
        <v>0.49912067594260867</v>
      </c>
      <c r="K141" s="97">
        <v>0.49940932246752023</v>
      </c>
      <c r="L141" s="97">
        <v>0.49961193991780034</v>
      </c>
      <c r="M141" s="97">
        <v>0.50236586008729689</v>
      </c>
      <c r="N141" s="97">
        <v>0.51555839948495463</v>
      </c>
      <c r="O141" s="97">
        <v>0.53918441696111097</v>
      </c>
      <c r="P141" s="97">
        <v>0.53862520233555478</v>
      </c>
      <c r="Q141" s="97">
        <v>0.54607992156023577</v>
      </c>
    </row>
    <row r="143" spans="1:17" x14ac:dyDescent="0.25">
      <c r="A143" s="40" t="s">
        <v>191</v>
      </c>
      <c r="B143" s="90">
        <v>0.65305588325259045</v>
      </c>
      <c r="C143" s="90">
        <v>0.65158247514119327</v>
      </c>
      <c r="D143" s="90">
        <v>0.65299221737404645</v>
      </c>
      <c r="E143" s="90">
        <v>0.65765572205633038</v>
      </c>
      <c r="F143" s="90">
        <v>0.65729275823588318</v>
      </c>
      <c r="G143" s="90">
        <v>0.66359294773504496</v>
      </c>
      <c r="H143" s="90">
        <v>0.66459207070731408</v>
      </c>
      <c r="I143" s="90">
        <v>0.67578087417717714</v>
      </c>
      <c r="J143" s="90">
        <v>0.67254636526528544</v>
      </c>
      <c r="K143" s="90">
        <v>0.66910781971113276</v>
      </c>
      <c r="L143" s="90">
        <v>0.67505960687575606</v>
      </c>
      <c r="M143" s="90">
        <v>0.67704999455023196</v>
      </c>
      <c r="N143" s="90">
        <v>0.68428911705900619</v>
      </c>
      <c r="O143" s="90">
        <v>0.68970213590647267</v>
      </c>
      <c r="P143" s="90">
        <v>0.68924531003767964</v>
      </c>
      <c r="Q143" s="90">
        <v>0.69597250291071222</v>
      </c>
    </row>
    <row r="144" spans="1:17" x14ac:dyDescent="0.25">
      <c r="A144" s="20" t="s">
        <v>73</v>
      </c>
      <c r="B144" s="91">
        <v>0.42354212398029351</v>
      </c>
      <c r="C144" s="91">
        <v>0.42361318719847346</v>
      </c>
      <c r="D144" s="91">
        <v>0.42492909712672966</v>
      </c>
      <c r="E144" s="91">
        <v>0.42750705146217566</v>
      </c>
      <c r="F144" s="91">
        <v>0.42966036965805782</v>
      </c>
      <c r="G144" s="91">
        <v>0.43314132260655935</v>
      </c>
      <c r="H144" s="91">
        <v>0.43514986281229007</v>
      </c>
      <c r="I144" s="91">
        <v>0.4404312605772091</v>
      </c>
      <c r="J144" s="91">
        <v>0.43941954100340758</v>
      </c>
      <c r="K144" s="91">
        <v>0.43805364780669936</v>
      </c>
      <c r="L144" s="91">
        <v>0.44016950461495974</v>
      </c>
      <c r="M144" s="91">
        <v>0.44258714059302046</v>
      </c>
      <c r="N144" s="91">
        <v>0.44506612235394322</v>
      </c>
      <c r="O144" s="91">
        <v>0.44767257291849116</v>
      </c>
      <c r="P144" s="91">
        <v>0.44942067208202974</v>
      </c>
      <c r="Q144" s="91">
        <v>0.45439999144913817</v>
      </c>
    </row>
    <row r="145" spans="1:17" x14ac:dyDescent="0.25">
      <c r="A145" s="22" t="s">
        <v>74</v>
      </c>
      <c r="B145" s="92">
        <v>0.11052820363395702</v>
      </c>
      <c r="C145" s="92">
        <v>0.11054674840059328</v>
      </c>
      <c r="D145" s="92">
        <v>0.11088617661428114</v>
      </c>
      <c r="E145" s="92">
        <v>0.1115628972034961</v>
      </c>
      <c r="F145" s="92">
        <v>0.11212483042942062</v>
      </c>
      <c r="G145" s="92">
        <v>0.11303322526088745</v>
      </c>
      <c r="H145" s="92">
        <v>0.1135573769999865</v>
      </c>
      <c r="I145" s="92">
        <v>0.11493561867792659</v>
      </c>
      <c r="J145" s="92">
        <v>0.11467159878299224</v>
      </c>
      <c r="K145" s="92">
        <v>0.11431515319507933</v>
      </c>
      <c r="L145" s="92">
        <v>0.11486731043971404</v>
      </c>
      <c r="M145" s="92">
        <v>0.11549822044031721</v>
      </c>
      <c r="N145" s="92">
        <v>0.11614513933070106</v>
      </c>
      <c r="O145" s="92">
        <v>0.11682532267599115</v>
      </c>
      <c r="P145" s="92">
        <v>0.11728150932043675</v>
      </c>
      <c r="Q145" s="92">
        <v>0.11858092015540693</v>
      </c>
    </row>
    <row r="146" spans="1:17" x14ac:dyDescent="0.25">
      <c r="A146" s="22" t="s">
        <v>75</v>
      </c>
      <c r="B146" s="92">
        <v>0.60826317498972338</v>
      </c>
      <c r="C146" s="92">
        <v>0.60733364290616343</v>
      </c>
      <c r="D146" s="92">
        <v>0.60920492909066193</v>
      </c>
      <c r="E146" s="92">
        <v>0.61281177320083047</v>
      </c>
      <c r="F146" s="92">
        <v>0.6160034800677171</v>
      </c>
      <c r="G146" s="92">
        <v>0.62099411751453437</v>
      </c>
      <c r="H146" s="92">
        <v>0.62387375884047458</v>
      </c>
      <c r="I146" s="92">
        <v>0.63144569154025143</v>
      </c>
      <c r="J146" s="92">
        <v>0.62999519058106301</v>
      </c>
      <c r="K146" s="92">
        <v>0.62803691138663142</v>
      </c>
      <c r="L146" s="92">
        <v>0.63107041237777617</v>
      </c>
      <c r="M146" s="92">
        <v>0.63453657374892547</v>
      </c>
      <c r="N146" s="92">
        <v>0.63809068648445177</v>
      </c>
      <c r="O146" s="92">
        <v>0.64182755106813183</v>
      </c>
      <c r="P146" s="92">
        <v>0.64433379843067096</v>
      </c>
      <c r="Q146" s="92">
        <v>0.65164150602195836</v>
      </c>
    </row>
    <row r="147" spans="1:17" x14ac:dyDescent="0.25">
      <c r="A147" s="22" t="s">
        <v>76</v>
      </c>
      <c r="B147" s="92">
        <v>0.42700315269614852</v>
      </c>
      <c r="C147" s="92">
        <v>0.42707479661651815</v>
      </c>
      <c r="D147" s="92">
        <v>0.4284014596713025</v>
      </c>
      <c r="E147" s="92">
        <v>0.43100048009079994</v>
      </c>
      <c r="F147" s="92">
        <v>0.43317139440212943</v>
      </c>
      <c r="G147" s="92">
        <v>0.43668079240351027</v>
      </c>
      <c r="H147" s="92">
        <v>0.43870574565279769</v>
      </c>
      <c r="I147" s="92">
        <v>0.44403030103602509</v>
      </c>
      <c r="J147" s="92">
        <v>0.44301031406613939</v>
      </c>
      <c r="K147" s="92">
        <v>0.44163325929822267</v>
      </c>
      <c r="L147" s="92">
        <v>0.44376640610140289</v>
      </c>
      <c r="M147" s="92">
        <v>0.4462037981015235</v>
      </c>
      <c r="N147" s="92">
        <v>0.448703037179428</v>
      </c>
      <c r="O147" s="92">
        <v>0.45133078668861359</v>
      </c>
      <c r="P147" s="92">
        <v>0.4530931706683739</v>
      </c>
      <c r="Q147" s="92">
        <v>0.45821307333676042</v>
      </c>
    </row>
    <row r="148" spans="1:17" x14ac:dyDescent="0.25">
      <c r="A148" s="24" t="s">
        <v>77</v>
      </c>
      <c r="B148" s="93">
        <v>0.68238260676490703</v>
      </c>
      <c r="C148" s="93">
        <v>0.68460701657336853</v>
      </c>
      <c r="D148" s="93">
        <v>0.6867075562291074</v>
      </c>
      <c r="E148" s="93">
        <v>0.68905034493763051</v>
      </c>
      <c r="F148" s="93">
        <v>0.69812595361359875</v>
      </c>
      <c r="G148" s="93">
        <v>0.70192217707263316</v>
      </c>
      <c r="H148" s="93">
        <v>0.70764285552378914</v>
      </c>
      <c r="I148" s="93">
        <v>0.71542652111710636</v>
      </c>
      <c r="J148" s="93">
        <v>0.71578991971984984</v>
      </c>
      <c r="K148" s="93">
        <v>0.71222959676208741</v>
      </c>
      <c r="L148" s="93">
        <v>0.71370751291107215</v>
      </c>
      <c r="M148" s="93">
        <v>0.72133882589120157</v>
      </c>
      <c r="N148" s="93">
        <v>0.72433545144524025</v>
      </c>
      <c r="O148" s="93">
        <v>0.72517626624936693</v>
      </c>
      <c r="P148" s="93">
        <v>0.73030056015860245</v>
      </c>
      <c r="Q148" s="93">
        <v>0.73914488488258379</v>
      </c>
    </row>
    <row r="149" spans="1:17" x14ac:dyDescent="0.25">
      <c r="A149" s="45" t="s">
        <v>192</v>
      </c>
      <c r="B149" s="94">
        <v>0.58931729723632509</v>
      </c>
      <c r="C149" s="94">
        <v>0.58780556156884045</v>
      </c>
      <c r="D149" s="94">
        <v>0.58954887753376928</v>
      </c>
      <c r="E149" s="94">
        <v>0.59384294910699853</v>
      </c>
      <c r="F149" s="94">
        <v>0.59375182456856079</v>
      </c>
      <c r="G149" s="94">
        <v>0.5990108707508498</v>
      </c>
      <c r="H149" s="94">
        <v>0.60178082343222505</v>
      </c>
      <c r="I149" s="94">
        <v>0.60991783042412306</v>
      </c>
      <c r="J149" s="94">
        <v>0.60744024330118895</v>
      </c>
      <c r="K149" s="94">
        <v>0.60738460498581637</v>
      </c>
      <c r="L149" s="94">
        <v>0.61131827627592017</v>
      </c>
      <c r="M149" s="94">
        <v>0.61191699947108535</v>
      </c>
      <c r="N149" s="94">
        <v>0.61603568313306223</v>
      </c>
      <c r="O149" s="94">
        <v>0.62232560087572997</v>
      </c>
      <c r="P149" s="94">
        <v>0.62357733724559428</v>
      </c>
      <c r="Q149" s="94">
        <v>0.63235014308184079</v>
      </c>
    </row>
    <row r="150" spans="1:17" x14ac:dyDescent="0.25">
      <c r="A150" s="45" t="s">
        <v>195</v>
      </c>
      <c r="B150" s="95">
        <v>0.67334029749003266</v>
      </c>
      <c r="C150" s="95">
        <v>0.67196177585562322</v>
      </c>
      <c r="D150" s="95">
        <v>0.67337447326722022</v>
      </c>
      <c r="E150" s="95">
        <v>0.6780053239966306</v>
      </c>
      <c r="F150" s="95">
        <v>0.67770622681884607</v>
      </c>
      <c r="G150" s="95">
        <v>0.68408773000800494</v>
      </c>
      <c r="H150" s="95">
        <v>0.68467414349985567</v>
      </c>
      <c r="I150" s="95">
        <v>0.69651564546975508</v>
      </c>
      <c r="J150" s="95">
        <v>0.69320057942126756</v>
      </c>
      <c r="K150" s="95">
        <v>0.68900958460141526</v>
      </c>
      <c r="L150" s="95">
        <v>0.69536024719037792</v>
      </c>
      <c r="M150" s="95">
        <v>0.69761611941519797</v>
      </c>
      <c r="N150" s="95">
        <v>0.70548661106130284</v>
      </c>
      <c r="O150" s="95">
        <v>0.71068426913655436</v>
      </c>
      <c r="P150" s="95">
        <v>0.70985939510883778</v>
      </c>
      <c r="Q150" s="95">
        <v>0.7162405915579777</v>
      </c>
    </row>
    <row r="151" spans="1:17" x14ac:dyDescent="0.25">
      <c r="A151" s="57" t="s">
        <v>198</v>
      </c>
      <c r="B151" s="97">
        <v>0.65689114630969336</v>
      </c>
      <c r="C151" s="97">
        <v>0.65486012516025238</v>
      </c>
      <c r="D151" s="97">
        <v>0.65686866200754968</v>
      </c>
      <c r="E151" s="97">
        <v>0.66210400653494883</v>
      </c>
      <c r="F151" s="97">
        <v>0.66144396611619605</v>
      </c>
      <c r="G151" s="97">
        <v>0.66795437702740801</v>
      </c>
      <c r="H151" s="97">
        <v>0.6680937441691237</v>
      </c>
      <c r="I151" s="97">
        <v>0.67932874506726859</v>
      </c>
      <c r="J151" s="97">
        <v>0.67633559710576208</v>
      </c>
      <c r="K151" s="97">
        <v>0.6727952018887835</v>
      </c>
      <c r="L151" s="97">
        <v>0.67797437177333164</v>
      </c>
      <c r="M151" s="97">
        <v>0.68062759954979435</v>
      </c>
      <c r="N151" s="97">
        <v>0.68829507175214411</v>
      </c>
      <c r="O151" s="97">
        <v>0.6934459589495694</v>
      </c>
      <c r="P151" s="97">
        <v>0.69278025408609567</v>
      </c>
      <c r="Q151" s="97">
        <v>0.69897620558754225</v>
      </c>
    </row>
    <row r="153" spans="1:17" x14ac:dyDescent="0.25">
      <c r="A153" s="40" t="s">
        <v>201</v>
      </c>
      <c r="B153" s="90">
        <v>0.54691185602049519</v>
      </c>
      <c r="C153" s="90">
        <v>0.54779265327480309</v>
      </c>
      <c r="D153" s="90">
        <v>0.5467170631793713</v>
      </c>
      <c r="E153" s="90">
        <v>0.54717877042408103</v>
      </c>
      <c r="F153" s="90">
        <v>0.55140553270292025</v>
      </c>
      <c r="G153" s="90">
        <v>0.55735613241760196</v>
      </c>
      <c r="H153" s="90">
        <v>0.56391924450476272</v>
      </c>
      <c r="I153" s="90">
        <v>0.56987259795527745</v>
      </c>
      <c r="J153" s="90">
        <v>0.57904940951607187</v>
      </c>
      <c r="K153" s="90">
        <v>0.57930223613956366</v>
      </c>
      <c r="L153" s="90">
        <v>0.5843504745960143</v>
      </c>
      <c r="M153" s="90">
        <v>0.59111289715862692</v>
      </c>
      <c r="N153" s="90">
        <v>0.59801623438828899</v>
      </c>
      <c r="O153" s="90">
        <v>0.59987919998821271</v>
      </c>
      <c r="P153" s="90">
        <v>0.62547374949640411</v>
      </c>
      <c r="Q153" s="90">
        <v>0.63888336607593266</v>
      </c>
    </row>
    <row r="154" spans="1:17" x14ac:dyDescent="0.25">
      <c r="A154" s="20" t="s">
        <v>73</v>
      </c>
      <c r="B154" s="105">
        <v>0.39467144441667951</v>
      </c>
      <c r="C154" s="105">
        <v>0.39520420259171718</v>
      </c>
      <c r="D154" s="105">
        <v>0.39475900167311101</v>
      </c>
      <c r="E154" s="105">
        <v>0.39534972905417259</v>
      </c>
      <c r="F154" s="105">
        <v>0.39749480482574129</v>
      </c>
      <c r="G154" s="105">
        <v>0.40188280143071087</v>
      </c>
      <c r="H154" s="105">
        <v>0.4059871909718476</v>
      </c>
      <c r="I154" s="105">
        <v>0.41060632064587893</v>
      </c>
      <c r="J154" s="105">
        <v>0.41684886877294591</v>
      </c>
      <c r="K154" s="105">
        <v>0.41684320710990208</v>
      </c>
      <c r="L154" s="105">
        <v>0.42056980096884272</v>
      </c>
      <c r="M154" s="105">
        <v>0.42502696949608282</v>
      </c>
      <c r="N154" s="105">
        <v>0.43070154459567511</v>
      </c>
      <c r="O154" s="105">
        <v>0.43251303282431841</v>
      </c>
      <c r="P154" s="105">
        <v>0.45107184375832821</v>
      </c>
      <c r="Q154" s="105">
        <v>0.46134417788758025</v>
      </c>
    </row>
    <row r="155" spans="1:17" x14ac:dyDescent="0.25">
      <c r="A155" s="22" t="s">
        <v>74</v>
      </c>
      <c r="B155" s="106">
        <v>0.1034357693319974</v>
      </c>
      <c r="C155" s="106">
        <v>0.10357539496866941</v>
      </c>
      <c r="D155" s="106">
        <v>0.10345871639925482</v>
      </c>
      <c r="E155" s="106">
        <v>0.10361353464615354</v>
      </c>
      <c r="F155" s="106">
        <v>0.10417571761086125</v>
      </c>
      <c r="G155" s="106">
        <v>0.10532572684279849</v>
      </c>
      <c r="H155" s="106">
        <v>0.10640140813626828</v>
      </c>
      <c r="I155" s="106">
        <v>0.10761199288527093</v>
      </c>
      <c r="J155" s="106">
        <v>0.10924804428257821</v>
      </c>
      <c r="K155" s="106">
        <v>0.10924656046995146</v>
      </c>
      <c r="L155" s="106">
        <v>0.1102232288057038</v>
      </c>
      <c r="M155" s="106">
        <v>0.11139136666360952</v>
      </c>
      <c r="N155" s="106">
        <v>0.11287856329098651</v>
      </c>
      <c r="O155" s="106">
        <v>0.11335331939816458</v>
      </c>
      <c r="P155" s="106">
        <v>0.11821722560167416</v>
      </c>
      <c r="Q155" s="106">
        <v>0.12090940614456835</v>
      </c>
    </row>
    <row r="156" spans="1:17" x14ac:dyDescent="0.25">
      <c r="A156" s="22" t="s">
        <v>75</v>
      </c>
      <c r="B156" s="106">
        <v>0.58136401890608058</v>
      </c>
      <c r="C156" s="106">
        <v>0.58214878922105184</v>
      </c>
      <c r="D156" s="106">
        <v>0.58149299362468165</v>
      </c>
      <c r="E156" s="106">
        <v>0.58236315448681208</v>
      </c>
      <c r="F156" s="106">
        <v>0.58552292165279096</v>
      </c>
      <c r="G156" s="106">
        <v>0.59198658497908418</v>
      </c>
      <c r="H156" s="106">
        <v>0.59803248577213008</v>
      </c>
      <c r="I156" s="106">
        <v>0.60483661571143221</v>
      </c>
      <c r="J156" s="106">
        <v>0.61403209442849593</v>
      </c>
      <c r="K156" s="106">
        <v>0.61402375461261238</v>
      </c>
      <c r="L156" s="106">
        <v>0.61951314993956941</v>
      </c>
      <c r="M156" s="106">
        <v>0.626078705782526</v>
      </c>
      <c r="N156" s="106">
        <v>0.63443754154871401</v>
      </c>
      <c r="O156" s="106">
        <v>0.63710592329181637</v>
      </c>
      <c r="P156" s="106">
        <v>0.66444366222213247</v>
      </c>
      <c r="Q156" s="106">
        <v>0.67957514826555465</v>
      </c>
    </row>
    <row r="157" spans="1:17" x14ac:dyDescent="0.25">
      <c r="A157" s="22" t="s">
        <v>76</v>
      </c>
      <c r="B157" s="106">
        <v>0.40848409544404468</v>
      </c>
      <c r="C157" s="106">
        <v>0.40903549900845093</v>
      </c>
      <c r="D157" s="106">
        <v>0.40857471701598519</v>
      </c>
      <c r="E157" s="106">
        <v>0.40918611858384768</v>
      </c>
      <c r="F157" s="106">
        <v>0.41140626739016251</v>
      </c>
      <c r="G157" s="106">
        <v>0.41594783443117733</v>
      </c>
      <c r="H157" s="106">
        <v>0.42019586877158743</v>
      </c>
      <c r="I157" s="106">
        <v>0.42497665804156876</v>
      </c>
      <c r="J157" s="106">
        <v>0.43143768191604709</v>
      </c>
      <c r="K157" s="106">
        <v>0.43143182210698316</v>
      </c>
      <c r="L157" s="106">
        <v>0.43528883872952223</v>
      </c>
      <c r="M157" s="106">
        <v>0.43990199856119527</v>
      </c>
      <c r="N157" s="106">
        <v>0.44577517157479435</v>
      </c>
      <c r="O157" s="106">
        <v>0.44765005799222585</v>
      </c>
      <c r="P157" s="106">
        <v>0.46685838736122975</v>
      </c>
      <c r="Q157" s="106">
        <v>0.47749023107388611</v>
      </c>
    </row>
    <row r="158" spans="1:17" x14ac:dyDescent="0.25">
      <c r="A158" s="24" t="s">
        <v>77</v>
      </c>
      <c r="B158" s="107">
        <v>0.64377922162128576</v>
      </c>
      <c r="C158" s="107">
        <v>0.64433933436232116</v>
      </c>
      <c r="D158" s="107">
        <v>0.64106285102648985</v>
      </c>
      <c r="E158" s="107">
        <v>0.63965535336535873</v>
      </c>
      <c r="F158" s="107">
        <v>0.6515882733049233</v>
      </c>
      <c r="G158" s="107">
        <v>0.65859902442087004</v>
      </c>
      <c r="H158" s="107">
        <v>0.67097082975011768</v>
      </c>
      <c r="I158" s="107">
        <v>0.67876571063727531</v>
      </c>
      <c r="J158" s="107">
        <v>0.69012291980868856</v>
      </c>
      <c r="K158" s="107">
        <v>0.69000280269330139</v>
      </c>
      <c r="L158" s="107">
        <v>0.69560407871808161</v>
      </c>
      <c r="M158" s="107">
        <v>0.70861018673814824</v>
      </c>
      <c r="N158" s="107">
        <v>0.71441885530625981</v>
      </c>
      <c r="O158" s="107">
        <v>0.71572088519617638</v>
      </c>
      <c r="P158" s="107">
        <v>0.74674092215277965</v>
      </c>
      <c r="Q158" s="107">
        <v>0.76291413327625257</v>
      </c>
    </row>
    <row r="159" spans="1:17" x14ac:dyDescent="0.25">
      <c r="A159" s="57" t="s">
        <v>202</v>
      </c>
      <c r="B159" s="108">
        <v>0.53938472485866418</v>
      </c>
      <c r="C159" s="108">
        <v>0.54012760181801001</v>
      </c>
      <c r="D159" s="108">
        <v>0.53923842618543305</v>
      </c>
      <c r="E159" s="108">
        <v>0.54002474282553681</v>
      </c>
      <c r="F159" s="108">
        <v>0.54246476903806362</v>
      </c>
      <c r="G159" s="108">
        <v>0.54863034028114288</v>
      </c>
      <c r="H159" s="108">
        <v>0.55422077436815864</v>
      </c>
      <c r="I159" s="108">
        <v>0.56072702779103878</v>
      </c>
      <c r="J159" s="108">
        <v>0.56956633497136422</v>
      </c>
      <c r="K159" s="108">
        <v>0.56956525495397115</v>
      </c>
      <c r="L159" s="108">
        <v>0.57425609485479456</v>
      </c>
      <c r="M159" s="108">
        <v>0.58025133915315708</v>
      </c>
      <c r="N159" s="108">
        <v>0.58762878837309596</v>
      </c>
      <c r="O159" s="108">
        <v>0.59004754350911359</v>
      </c>
      <c r="P159" s="108">
        <v>0.61483229030979059</v>
      </c>
      <c r="Q159" s="108">
        <v>0.62749306568096919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AC6B-2ECC-43F9-BD9E-8F719CF388A0}">
  <sheetPr>
    <pageSetUpPr fitToPage="1"/>
  </sheetPr>
  <dimension ref="A1:Q123"/>
  <sheetViews>
    <sheetView showGridLines="0" zoomScaleNormal="100" workbookViewId="0">
      <pane xSplit="1" ySplit="1" topLeftCell="B43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203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</row>
    <row r="5" spans="1:17" ht="12.75" x14ac:dyDescent="0.25">
      <c r="A5" s="18" t="s">
        <v>205</v>
      </c>
      <c r="B5" s="19">
        <v>11769.469048753044</v>
      </c>
      <c r="C5" s="19">
        <v>12073.748018779468</v>
      </c>
      <c r="D5" s="19">
        <v>12477.441189290952</v>
      </c>
      <c r="E5" s="19">
        <v>12633.742814905661</v>
      </c>
      <c r="F5" s="19">
        <v>12669.745793968168</v>
      </c>
      <c r="G5" s="19">
        <v>12166.878694371964</v>
      </c>
      <c r="H5" s="19">
        <v>11726.683844196676</v>
      </c>
      <c r="I5" s="19">
        <v>11916.270256950433</v>
      </c>
      <c r="J5" s="19">
        <v>11767.746839337036</v>
      </c>
      <c r="K5" s="19">
        <v>11357.57747349961</v>
      </c>
      <c r="L5" s="19">
        <v>11924.91231037899</v>
      </c>
      <c r="M5" s="19">
        <v>11872.570565420188</v>
      </c>
      <c r="N5" s="19">
        <v>12344.619107458253</v>
      </c>
      <c r="O5" s="19">
        <v>12819.52093473843</v>
      </c>
      <c r="P5" s="19">
        <v>13234.599662067658</v>
      </c>
      <c r="Q5" s="19">
        <v>13750.791676797688</v>
      </c>
    </row>
    <row r="6" spans="1:17" x14ac:dyDescent="0.25">
      <c r="A6" s="20" t="s">
        <v>73</v>
      </c>
      <c r="B6" s="21">
        <v>190.45819206211141</v>
      </c>
      <c r="C6" s="21">
        <v>195.40579887156051</v>
      </c>
      <c r="D6" s="21">
        <v>201.86607540396415</v>
      </c>
      <c r="E6" s="21">
        <v>203.65567908736912</v>
      </c>
      <c r="F6" s="21">
        <v>203.70656590885665</v>
      </c>
      <c r="G6" s="21">
        <v>194.83361896312354</v>
      </c>
      <c r="H6" s="21">
        <v>187.32533815356663</v>
      </c>
      <c r="I6" s="21">
        <v>189.83774510747031</v>
      </c>
      <c r="J6" s="21">
        <v>187.10403810684235</v>
      </c>
      <c r="K6" s="21">
        <v>179.79187268019024</v>
      </c>
      <c r="L6" s="21">
        <v>188.59586911699583</v>
      </c>
      <c r="M6" s="21">
        <v>187.12232063653263</v>
      </c>
      <c r="N6" s="21">
        <v>194.59661988688433</v>
      </c>
      <c r="O6" s="21">
        <v>201.53670077420853</v>
      </c>
      <c r="P6" s="21">
        <v>207.85708440956802</v>
      </c>
      <c r="Q6" s="21">
        <v>216.20182378249075</v>
      </c>
    </row>
    <row r="7" spans="1:17" x14ac:dyDescent="0.25">
      <c r="A7" s="22" t="s">
        <v>74</v>
      </c>
      <c r="B7" s="23">
        <v>49.565067030241515</v>
      </c>
      <c r="C7" s="23">
        <v>50.950181701233561</v>
      </c>
      <c r="D7" s="23">
        <v>52.746149666887803</v>
      </c>
      <c r="E7" s="23">
        <v>53.227852760093867</v>
      </c>
      <c r="F7" s="23">
        <v>53.102461261160691</v>
      </c>
      <c r="G7" s="23">
        <v>50.41914789303312</v>
      </c>
      <c r="H7" s="23">
        <v>48.57708615999276</v>
      </c>
      <c r="I7" s="23">
        <v>49.136283011537842</v>
      </c>
      <c r="J7" s="23">
        <v>48.459223504611501</v>
      </c>
      <c r="K7" s="23">
        <v>46.74828027262452</v>
      </c>
      <c r="L7" s="23">
        <v>49.099499981923884</v>
      </c>
      <c r="M7" s="23">
        <v>48.483489100570395</v>
      </c>
      <c r="N7" s="23">
        <v>50.563037747217521</v>
      </c>
      <c r="O7" s="23">
        <v>52.604500224804745</v>
      </c>
      <c r="P7" s="23">
        <v>54.180995623492592</v>
      </c>
      <c r="Q7" s="23">
        <v>56.485459797663289</v>
      </c>
    </row>
    <row r="8" spans="1:17" x14ac:dyDescent="0.25">
      <c r="A8" s="22" t="s">
        <v>75</v>
      </c>
      <c r="B8" s="23">
        <v>620.15874580269622</v>
      </c>
      <c r="C8" s="23">
        <v>637.47900722077338</v>
      </c>
      <c r="D8" s="23">
        <v>659.55317156456215</v>
      </c>
      <c r="E8" s="23">
        <v>665.5588277797965</v>
      </c>
      <c r="F8" s="23">
        <v>664.58038736381707</v>
      </c>
      <c r="G8" s="23">
        <v>631.48099597570592</v>
      </c>
      <c r="H8" s="23">
        <v>607.45268312814881</v>
      </c>
      <c r="I8" s="23">
        <v>615.14982998297285</v>
      </c>
      <c r="J8" s="23">
        <v>606.59451674375646</v>
      </c>
      <c r="K8" s="23">
        <v>584.60253246374725</v>
      </c>
      <c r="L8" s="23">
        <v>613.98731171917302</v>
      </c>
      <c r="M8" s="23">
        <v>606.35752038675707</v>
      </c>
      <c r="N8" s="23">
        <v>632.45472574880512</v>
      </c>
      <c r="O8" s="23">
        <v>658.36092791706426</v>
      </c>
      <c r="P8" s="23">
        <v>678.07969288159984</v>
      </c>
      <c r="Q8" s="23">
        <v>706.1278452787576</v>
      </c>
    </row>
    <row r="9" spans="1:17" x14ac:dyDescent="0.25">
      <c r="A9" s="22" t="s">
        <v>76</v>
      </c>
      <c r="B9" s="23">
        <v>337.90116799946395</v>
      </c>
      <c r="C9" s="23">
        <v>347.2041620640768</v>
      </c>
      <c r="D9" s="23">
        <v>359.01841415753188</v>
      </c>
      <c r="E9" s="23">
        <v>362.49498694034509</v>
      </c>
      <c r="F9" s="23">
        <v>362.01105691187195</v>
      </c>
      <c r="G9" s="23">
        <v>344.27596998249192</v>
      </c>
      <c r="H9" s="23">
        <v>331.29927934935341</v>
      </c>
      <c r="I9" s="23">
        <v>335.5663389327778</v>
      </c>
      <c r="J9" s="23">
        <v>330.8059605119318</v>
      </c>
      <c r="K9" s="23">
        <v>318.74130586118144</v>
      </c>
      <c r="L9" s="23">
        <v>334.6899303319384</v>
      </c>
      <c r="M9" s="23">
        <v>330.72911533060932</v>
      </c>
      <c r="N9" s="23">
        <v>344.81048563786555</v>
      </c>
      <c r="O9" s="23">
        <v>358.75085440355116</v>
      </c>
      <c r="P9" s="23">
        <v>369.44191294038995</v>
      </c>
      <c r="Q9" s="23">
        <v>384.37510412240204</v>
      </c>
    </row>
    <row r="10" spans="1:17" x14ac:dyDescent="0.25">
      <c r="A10" s="24" t="s">
        <v>77</v>
      </c>
      <c r="B10" s="25">
        <v>385.73104444250629</v>
      </c>
      <c r="C10" s="25">
        <v>394.67233972159499</v>
      </c>
      <c r="D10" s="25">
        <v>407.96653130309801</v>
      </c>
      <c r="E10" s="25">
        <v>413.40200440680201</v>
      </c>
      <c r="F10" s="25">
        <v>411.6186202240238</v>
      </c>
      <c r="G10" s="25">
        <v>392.68456941487108</v>
      </c>
      <c r="H10" s="25">
        <v>377.20205120542903</v>
      </c>
      <c r="I10" s="25">
        <v>382.70608858554192</v>
      </c>
      <c r="J10" s="25">
        <v>378.57776993134348</v>
      </c>
      <c r="K10" s="25">
        <v>364.51668260848874</v>
      </c>
      <c r="L10" s="25">
        <v>382.2682926568902</v>
      </c>
      <c r="M10" s="25">
        <v>380.49709605376057</v>
      </c>
      <c r="N10" s="25">
        <v>396.32491573946294</v>
      </c>
      <c r="O10" s="25">
        <v>412.92890107595809</v>
      </c>
      <c r="P10" s="25">
        <v>426.30796971925952</v>
      </c>
      <c r="Q10" s="25">
        <v>442.21448262945972</v>
      </c>
    </row>
    <row r="11" spans="1:17" x14ac:dyDescent="0.25">
      <c r="A11" s="26" t="s">
        <v>78</v>
      </c>
      <c r="B11" s="27">
        <v>50.265503731535397</v>
      </c>
      <c r="C11" s="27">
        <v>54.347203478074007</v>
      </c>
      <c r="D11" s="27">
        <v>55.123025011557914</v>
      </c>
      <c r="E11" s="27">
        <v>52.277522030830113</v>
      </c>
      <c r="F11" s="27">
        <v>57.0179102234802</v>
      </c>
      <c r="G11" s="27">
        <v>56.731086238880451</v>
      </c>
      <c r="H11" s="27">
        <v>54.182337487121622</v>
      </c>
      <c r="I11" s="27">
        <v>53.961931435295391</v>
      </c>
      <c r="J11" s="27">
        <v>49.515763956643141</v>
      </c>
      <c r="K11" s="27">
        <v>45.001801507278827</v>
      </c>
      <c r="L11" s="27">
        <v>47.487603625985237</v>
      </c>
      <c r="M11" s="27">
        <v>44.784527931753793</v>
      </c>
      <c r="N11" s="27">
        <v>43.751813389256967</v>
      </c>
      <c r="O11" s="27">
        <v>40.7964882691452</v>
      </c>
      <c r="P11" s="27">
        <v>42.237906045454814</v>
      </c>
      <c r="Q11" s="27">
        <v>46.186450263907041</v>
      </c>
    </row>
    <row r="12" spans="1:17" x14ac:dyDescent="0.25">
      <c r="A12" s="26" t="s">
        <v>79</v>
      </c>
      <c r="B12" s="27">
        <v>103.49449691783924</v>
      </c>
      <c r="C12" s="27">
        <v>106.16338290389626</v>
      </c>
      <c r="D12" s="27">
        <v>109.25759366804952</v>
      </c>
      <c r="E12" s="27">
        <v>108.83141440296842</v>
      </c>
      <c r="F12" s="27">
        <v>108.92230671343279</v>
      </c>
      <c r="G12" s="27">
        <v>104.19260355480945</v>
      </c>
      <c r="H12" s="27">
        <v>101.60731756335201</v>
      </c>
      <c r="I12" s="27">
        <v>102.97009424766922</v>
      </c>
      <c r="J12" s="27">
        <v>101.45770846189437</v>
      </c>
      <c r="K12" s="27">
        <v>97.427298417653347</v>
      </c>
      <c r="L12" s="27">
        <v>101.89892116576098</v>
      </c>
      <c r="M12" s="27">
        <v>99.639672222499868</v>
      </c>
      <c r="N12" s="27">
        <v>105.17067217078568</v>
      </c>
      <c r="O12" s="27">
        <v>106.81334966469764</v>
      </c>
      <c r="P12" s="27">
        <v>108.43981884121996</v>
      </c>
      <c r="Q12" s="27">
        <v>113.05405175109239</v>
      </c>
    </row>
    <row r="13" spans="1:17" x14ac:dyDescent="0.25">
      <c r="A13" s="26" t="s">
        <v>80</v>
      </c>
      <c r="B13" s="27">
        <v>3.2451936704636954E-2</v>
      </c>
      <c r="C13" s="27">
        <v>6.8124784205014222E-2</v>
      </c>
      <c r="D13" s="27">
        <v>9.1165225167969183E-2</v>
      </c>
      <c r="E13" s="27">
        <v>0.17333078911624594</v>
      </c>
      <c r="F13" s="27">
        <v>0.23972134730849812</v>
      </c>
      <c r="G13" s="27">
        <v>0.28145613883967213</v>
      </c>
      <c r="H13" s="27">
        <v>0.27729044580526047</v>
      </c>
      <c r="I13" s="27">
        <v>0.38083420841497412</v>
      </c>
      <c r="J13" s="27">
        <v>0.45026079338611419</v>
      </c>
      <c r="K13" s="27">
        <v>0.43776521857253575</v>
      </c>
      <c r="L13" s="27">
        <v>0.5572500994460825</v>
      </c>
      <c r="M13" s="27">
        <v>0.55725166416810323</v>
      </c>
      <c r="N13" s="27">
        <v>0.64708424567598577</v>
      </c>
      <c r="O13" s="27">
        <v>1.0241941129450951</v>
      </c>
      <c r="P13" s="27">
        <v>1.728335037728594</v>
      </c>
      <c r="Q13" s="27">
        <v>1.2316828188031432</v>
      </c>
    </row>
    <row r="14" spans="1:17" x14ac:dyDescent="0.25">
      <c r="A14" s="26" t="s">
        <v>81</v>
      </c>
      <c r="B14" s="27">
        <v>231.93859185642702</v>
      </c>
      <c r="C14" s="27">
        <v>234.09362855541974</v>
      </c>
      <c r="D14" s="27">
        <v>243.49474739832252</v>
      </c>
      <c r="E14" s="27">
        <v>252.11973718388722</v>
      </c>
      <c r="F14" s="27">
        <v>245.43868193980239</v>
      </c>
      <c r="G14" s="27">
        <v>231.47942348234153</v>
      </c>
      <c r="H14" s="27">
        <v>221.13510570915011</v>
      </c>
      <c r="I14" s="27">
        <v>225.39322869416242</v>
      </c>
      <c r="J14" s="27">
        <v>227.15403671941985</v>
      </c>
      <c r="K14" s="27">
        <v>221.6498174649841</v>
      </c>
      <c r="L14" s="27">
        <v>232.32451776569803</v>
      </c>
      <c r="M14" s="27">
        <v>235.51564423533875</v>
      </c>
      <c r="N14" s="27">
        <v>246.75534593374434</v>
      </c>
      <c r="O14" s="27">
        <v>264.29486902917012</v>
      </c>
      <c r="P14" s="27">
        <v>273.90190979485607</v>
      </c>
      <c r="Q14" s="27">
        <v>281.74229779565712</v>
      </c>
    </row>
    <row r="15" spans="1:17" x14ac:dyDescent="0.25">
      <c r="A15" s="28" t="s">
        <v>206</v>
      </c>
      <c r="B15" s="29">
        <v>932.68549912057108</v>
      </c>
      <c r="C15" s="29">
        <v>951.47686768279527</v>
      </c>
      <c r="D15" s="29">
        <v>972.32613782399608</v>
      </c>
      <c r="E15" s="29">
        <v>999.84622501555293</v>
      </c>
      <c r="F15" s="29">
        <v>1003.3854924836579</v>
      </c>
      <c r="G15" s="29">
        <v>959.84287062150293</v>
      </c>
      <c r="H15" s="29">
        <v>924.14145209021012</v>
      </c>
      <c r="I15" s="29">
        <v>937.10060705403373</v>
      </c>
      <c r="J15" s="29">
        <v>924.06856907028623</v>
      </c>
      <c r="K15" s="29">
        <v>890.08861368077419</v>
      </c>
      <c r="L15" s="29">
        <v>933.48670450896759</v>
      </c>
      <c r="M15" s="29">
        <v>926.52838887057942</v>
      </c>
      <c r="N15" s="29">
        <v>964.36025171943072</v>
      </c>
      <c r="O15" s="29">
        <v>998.6881838191041</v>
      </c>
      <c r="P15" s="29">
        <v>1029.3607182591697</v>
      </c>
      <c r="Q15" s="29">
        <v>1070.2227861668953</v>
      </c>
    </row>
    <row r="16" spans="1:17" x14ac:dyDescent="0.25">
      <c r="A16" s="32" t="s">
        <v>207</v>
      </c>
      <c r="B16" s="77">
        <v>331.06418600587261</v>
      </c>
      <c r="C16" s="77">
        <v>336.0030215581553</v>
      </c>
      <c r="D16" s="77">
        <v>346.49284260459945</v>
      </c>
      <c r="E16" s="77">
        <v>353.33811788099661</v>
      </c>
      <c r="F16" s="77">
        <v>356.46920198112002</v>
      </c>
      <c r="G16" s="77">
        <v>345.9162032866335</v>
      </c>
      <c r="H16" s="77">
        <v>333.00884941877979</v>
      </c>
      <c r="I16" s="77">
        <v>337.14673998998194</v>
      </c>
      <c r="J16" s="77">
        <v>332.48802683478868</v>
      </c>
      <c r="K16" s="77">
        <v>317.91489887542593</v>
      </c>
      <c r="L16" s="77">
        <v>333.87605100186573</v>
      </c>
      <c r="M16" s="77">
        <v>334.5386847422069</v>
      </c>
      <c r="N16" s="77">
        <v>345.84006784387213</v>
      </c>
      <c r="O16" s="77">
        <v>355.47304369410642</v>
      </c>
      <c r="P16" s="77">
        <v>366.89560059420677</v>
      </c>
      <c r="Q16" s="77">
        <v>381.70707023507413</v>
      </c>
    </row>
    <row r="17" spans="1:17" x14ac:dyDescent="0.25">
      <c r="A17" s="34" t="s">
        <v>83</v>
      </c>
      <c r="B17" s="76">
        <v>2.2862799132334932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0.16594443606638573</v>
      </c>
      <c r="L17" s="76">
        <v>6.6740526396338401E-2</v>
      </c>
      <c r="M17" s="76">
        <v>0</v>
      </c>
      <c r="N17" s="76">
        <v>0</v>
      </c>
      <c r="O17" s="76">
        <v>0</v>
      </c>
      <c r="P17" s="76">
        <v>0.12093491523573469</v>
      </c>
      <c r="Q17" s="76">
        <v>0</v>
      </c>
    </row>
    <row r="18" spans="1:17" x14ac:dyDescent="0.25">
      <c r="A18" s="34" t="s">
        <v>90</v>
      </c>
      <c r="B18" s="76">
        <v>45.736606217474169</v>
      </c>
      <c r="C18" s="76">
        <v>48.416564729266959</v>
      </c>
      <c r="D18" s="76">
        <v>49.695303696173156</v>
      </c>
      <c r="E18" s="76">
        <v>43.913888569824032</v>
      </c>
      <c r="F18" s="76">
        <v>41.000139142774593</v>
      </c>
      <c r="G18" s="76">
        <v>38.109376600999099</v>
      </c>
      <c r="H18" s="76">
        <v>39.738050700547085</v>
      </c>
      <c r="I18" s="76">
        <v>43.721234614410804</v>
      </c>
      <c r="J18" s="76">
        <v>35.281847637000126</v>
      </c>
      <c r="K18" s="76">
        <v>33.417738550639605</v>
      </c>
      <c r="L18" s="76">
        <v>37.963761458240683</v>
      </c>
      <c r="M18" s="76">
        <v>36.273972539496391</v>
      </c>
      <c r="N18" s="76">
        <v>36.666025145800795</v>
      </c>
      <c r="O18" s="76">
        <v>42.405764363581355</v>
      </c>
      <c r="P18" s="76">
        <v>44.648347152643012</v>
      </c>
      <c r="Q18" s="76">
        <v>45.838747791846316</v>
      </c>
    </row>
    <row r="19" spans="1:17" x14ac:dyDescent="0.25">
      <c r="A19" s="34" t="s">
        <v>78</v>
      </c>
      <c r="B19" s="76">
        <v>44.910864872927661</v>
      </c>
      <c r="C19" s="76">
        <v>42.662182726734784</v>
      </c>
      <c r="D19" s="76">
        <v>40.499462993674356</v>
      </c>
      <c r="E19" s="76">
        <v>35.714009736932503</v>
      </c>
      <c r="F19" s="76">
        <v>35.638357799257847</v>
      </c>
      <c r="G19" s="76">
        <v>33.689659338950591</v>
      </c>
      <c r="H19" s="76">
        <v>29.14779260515953</v>
      </c>
      <c r="I19" s="76">
        <v>30.896048298190184</v>
      </c>
      <c r="J19" s="76">
        <v>30.164955174771748</v>
      </c>
      <c r="K19" s="76">
        <v>22.786945100760377</v>
      </c>
      <c r="L19" s="76">
        <v>20.018189592277725</v>
      </c>
      <c r="M19" s="76">
        <v>15.838682397001717</v>
      </c>
      <c r="N19" s="76">
        <v>13.55433983365115</v>
      </c>
      <c r="O19" s="76">
        <v>12.320936115002485</v>
      </c>
      <c r="P19" s="76">
        <v>11.120361813055249</v>
      </c>
      <c r="Q19" s="76">
        <v>10.986378316344505</v>
      </c>
    </row>
    <row r="20" spans="1:17" x14ac:dyDescent="0.25">
      <c r="A20" s="34" t="s">
        <v>84</v>
      </c>
      <c r="B20" s="76">
        <v>0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8.5467761589056251E-2</v>
      </c>
      <c r="L20" s="76">
        <v>4.2046833602699995E-3</v>
      </c>
      <c r="M20" s="76">
        <v>0</v>
      </c>
      <c r="N20" s="76">
        <v>0</v>
      </c>
      <c r="O20" s="76">
        <v>0</v>
      </c>
      <c r="P20" s="76">
        <v>5.8619974929640516E-2</v>
      </c>
      <c r="Q20" s="76">
        <v>0</v>
      </c>
    </row>
    <row r="21" spans="1:17" x14ac:dyDescent="0.25">
      <c r="A21" s="34" t="s">
        <v>79</v>
      </c>
      <c r="B21" s="76">
        <v>238.13043500223722</v>
      </c>
      <c r="C21" s="76">
        <v>244.92427410215353</v>
      </c>
      <c r="D21" s="76">
        <v>256.29807591475196</v>
      </c>
      <c r="E21" s="76">
        <v>273.71021957424</v>
      </c>
      <c r="F21" s="76">
        <v>279.8307050390876</v>
      </c>
      <c r="G21" s="76">
        <v>274.11716734668391</v>
      </c>
      <c r="H21" s="76">
        <v>264.12300611307313</v>
      </c>
      <c r="I21" s="76">
        <v>262.52945707738115</v>
      </c>
      <c r="J21" s="76">
        <v>267.04122402301687</v>
      </c>
      <c r="K21" s="76">
        <v>261.45880302637067</v>
      </c>
      <c r="L21" s="76">
        <v>275.82315474159071</v>
      </c>
      <c r="M21" s="76">
        <v>282.42602980570894</v>
      </c>
      <c r="N21" s="76">
        <v>295.61970286442016</v>
      </c>
      <c r="O21" s="76">
        <v>300.74634321552259</v>
      </c>
      <c r="P21" s="76">
        <v>310.94733673834315</v>
      </c>
      <c r="Q21" s="76">
        <v>324.8819441268833</v>
      </c>
    </row>
    <row r="22" spans="1:17" x14ac:dyDescent="0.25">
      <c r="A22" s="32" t="s">
        <v>208</v>
      </c>
      <c r="B22" s="77">
        <v>600.41145898617049</v>
      </c>
      <c r="C22" s="77">
        <v>614.22708423521476</v>
      </c>
      <c r="D22" s="77">
        <v>624.57684213793732</v>
      </c>
      <c r="E22" s="77">
        <v>645.1778468455899</v>
      </c>
      <c r="F22" s="77">
        <v>645.58100279410849</v>
      </c>
      <c r="G22" s="77">
        <v>612.66540110065876</v>
      </c>
      <c r="H22" s="77">
        <v>589.964665293488</v>
      </c>
      <c r="I22" s="77">
        <v>598.76661415749959</v>
      </c>
      <c r="J22" s="77">
        <v>590.41889754023873</v>
      </c>
      <c r="K22" s="77">
        <v>571.03519553548381</v>
      </c>
      <c r="L22" s="77">
        <v>598.40617448874343</v>
      </c>
      <c r="M22" s="77">
        <v>590.84846456978858</v>
      </c>
      <c r="N22" s="77">
        <v>617.29133601067451</v>
      </c>
      <c r="O22" s="77">
        <v>641.92628258162802</v>
      </c>
      <c r="P22" s="77">
        <v>661.13472245445041</v>
      </c>
      <c r="Q22" s="77">
        <v>687.14639223489974</v>
      </c>
    </row>
    <row r="23" spans="1:17" x14ac:dyDescent="0.25">
      <c r="A23" s="32" t="s">
        <v>209</v>
      </c>
      <c r="B23" s="77">
        <v>1.2098541285281863</v>
      </c>
      <c r="C23" s="77">
        <v>1.2467618894251928</v>
      </c>
      <c r="D23" s="77">
        <v>1.2564530814591219</v>
      </c>
      <c r="E23" s="77">
        <v>1.3302602889663633</v>
      </c>
      <c r="F23" s="77">
        <v>1.335287708429322</v>
      </c>
      <c r="G23" s="77">
        <v>1.2612662342107841</v>
      </c>
      <c r="H23" s="77">
        <v>1.1679373779424085</v>
      </c>
      <c r="I23" s="77">
        <v>1.1872529065523754</v>
      </c>
      <c r="J23" s="77">
        <v>1.1616446952587394</v>
      </c>
      <c r="K23" s="77">
        <v>1.1385192698642974</v>
      </c>
      <c r="L23" s="77">
        <v>1.2044790183584295</v>
      </c>
      <c r="M23" s="77">
        <v>1.14123955858353</v>
      </c>
      <c r="N23" s="77">
        <v>1.2288478648843135</v>
      </c>
      <c r="O23" s="77">
        <v>1.2888575433693048</v>
      </c>
      <c r="P23" s="77">
        <v>1.3303952105123025</v>
      </c>
      <c r="Q23" s="77">
        <v>1.3693236969213782</v>
      </c>
    </row>
    <row r="24" spans="1:17" x14ac:dyDescent="0.25">
      <c r="A24" s="28" t="s">
        <v>210</v>
      </c>
      <c r="B24" s="29">
        <v>395.55808953141121</v>
      </c>
      <c r="C24" s="29">
        <v>406.80520465691905</v>
      </c>
      <c r="D24" s="29">
        <v>420.38186538114405</v>
      </c>
      <c r="E24" s="29">
        <v>424.63562149281955</v>
      </c>
      <c r="F24" s="29">
        <v>425.48657241456766</v>
      </c>
      <c r="G24" s="29">
        <v>407.58430859631642</v>
      </c>
      <c r="H24" s="29">
        <v>392.62607013588354</v>
      </c>
      <c r="I24" s="29">
        <v>397.70236303151415</v>
      </c>
      <c r="J24" s="29">
        <v>391.77661494508374</v>
      </c>
      <c r="K24" s="29">
        <v>376.9847914967329</v>
      </c>
      <c r="L24" s="29">
        <v>395.44773634486438</v>
      </c>
      <c r="M24" s="29">
        <v>392.32708550372359</v>
      </c>
      <c r="N24" s="29">
        <v>408.32922208010706</v>
      </c>
      <c r="O24" s="29">
        <v>421.63451462997705</v>
      </c>
      <c r="P24" s="29">
        <v>434.51638857093849</v>
      </c>
      <c r="Q24" s="29">
        <v>452.20123966362581</v>
      </c>
    </row>
    <row r="25" spans="1:17" x14ac:dyDescent="0.25">
      <c r="A25" s="32" t="s">
        <v>211</v>
      </c>
      <c r="B25" s="77">
        <v>269.35312198829314</v>
      </c>
      <c r="C25" s="77">
        <v>272.72913720562724</v>
      </c>
      <c r="D25" s="77">
        <v>282.42910205118511</v>
      </c>
      <c r="E25" s="77">
        <v>288.05019006603112</v>
      </c>
      <c r="F25" s="77">
        <v>286.1828395822173</v>
      </c>
      <c r="G25" s="77">
        <v>273.50372052896284</v>
      </c>
      <c r="H25" s="77">
        <v>263.30129822845373</v>
      </c>
      <c r="I25" s="77">
        <v>267.12054079934552</v>
      </c>
      <c r="J25" s="77">
        <v>265.29207397075248</v>
      </c>
      <c r="K25" s="77">
        <v>256.36368974983088</v>
      </c>
      <c r="L25" s="77">
        <v>268.73088547110626</v>
      </c>
      <c r="M25" s="77">
        <v>269.29369713993407</v>
      </c>
      <c r="N25" s="77">
        <v>280.60898851528509</v>
      </c>
      <c r="O25" s="77">
        <v>292.8075303219984</v>
      </c>
      <c r="P25" s="77">
        <v>302.2333061942528</v>
      </c>
      <c r="Q25" s="77">
        <v>313.38085967253971</v>
      </c>
    </row>
    <row r="26" spans="1:17" x14ac:dyDescent="0.25">
      <c r="A26" s="34" t="s">
        <v>83</v>
      </c>
      <c r="B26" s="76">
        <v>1.3106420099813099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0.19407914779745844</v>
      </c>
      <c r="L26" s="76">
        <v>7.8055913133317681E-2</v>
      </c>
      <c r="M26" s="76">
        <v>0</v>
      </c>
      <c r="N26" s="76">
        <v>0</v>
      </c>
      <c r="O26" s="76">
        <v>0</v>
      </c>
      <c r="P26" s="76">
        <v>0.14143857934784776</v>
      </c>
      <c r="Q26" s="76">
        <v>0</v>
      </c>
    </row>
    <row r="27" spans="1:17" x14ac:dyDescent="0.25">
      <c r="A27" s="34" t="s">
        <v>90</v>
      </c>
      <c r="B27" s="76">
        <v>39.64148220187792</v>
      </c>
      <c r="C27" s="76">
        <v>40.726961864812225</v>
      </c>
      <c r="D27" s="76">
        <v>41.327583039203745</v>
      </c>
      <c r="E27" s="76">
        <v>37.675131211828557</v>
      </c>
      <c r="F27" s="76">
        <v>35.17042116589343</v>
      </c>
      <c r="G27" s="76">
        <v>32.1317962235889</v>
      </c>
      <c r="H27" s="76">
        <v>32.221719524703566</v>
      </c>
      <c r="I27" s="76">
        <v>35.920090630696755</v>
      </c>
      <c r="J27" s="76">
        <v>29.755330240787078</v>
      </c>
      <c r="K27" s="76">
        <v>27.574648805589185</v>
      </c>
      <c r="L27" s="76">
        <v>31.619941059885381</v>
      </c>
      <c r="M27" s="76">
        <v>31.620447975482115</v>
      </c>
      <c r="N27" s="76">
        <v>30.054084034505415</v>
      </c>
      <c r="O27" s="76">
        <v>36.106588108758032</v>
      </c>
      <c r="P27" s="76">
        <v>38.33105126097351</v>
      </c>
      <c r="Q27" s="76">
        <v>38.714023666456264</v>
      </c>
    </row>
    <row r="28" spans="1:17" x14ac:dyDescent="0.25">
      <c r="A28" s="34" t="s">
        <v>78</v>
      </c>
      <c r="B28" s="76">
        <v>31.112922317596144</v>
      </c>
      <c r="C28" s="76">
        <v>29.912747542520798</v>
      </c>
      <c r="D28" s="76">
        <v>28.011534225615744</v>
      </c>
      <c r="E28" s="76">
        <v>24.836080726414064</v>
      </c>
      <c r="F28" s="76">
        <v>25.610707339140994</v>
      </c>
      <c r="G28" s="76">
        <v>24.804493524955912</v>
      </c>
      <c r="H28" s="76">
        <v>21.156473284789296</v>
      </c>
      <c r="I28" s="76">
        <v>22.577506529416098</v>
      </c>
      <c r="J28" s="76">
        <v>22.054391584848215</v>
      </c>
      <c r="K28" s="76">
        <v>17.344521801550307</v>
      </c>
      <c r="L28" s="76">
        <v>15.225868081827054</v>
      </c>
      <c r="M28" s="76">
        <v>12.186433595600384</v>
      </c>
      <c r="N28" s="76">
        <v>10.192857074726771</v>
      </c>
      <c r="O28" s="76">
        <v>9.7439840548055869</v>
      </c>
      <c r="P28" s="76">
        <v>8.9677382771022689</v>
      </c>
      <c r="Q28" s="76">
        <v>9.0075422353223864</v>
      </c>
    </row>
    <row r="29" spans="1:17" x14ac:dyDescent="0.25">
      <c r="A29" s="34" t="s">
        <v>84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9.9958219308567742E-2</v>
      </c>
      <c r="L29" s="76">
        <v>4.9175578444395915E-3</v>
      </c>
      <c r="M29" s="76">
        <v>0</v>
      </c>
      <c r="N29" s="76">
        <v>0</v>
      </c>
      <c r="O29" s="76">
        <v>0</v>
      </c>
      <c r="P29" s="76">
        <v>6.855857929278053E-2</v>
      </c>
      <c r="Q29" s="76">
        <v>0</v>
      </c>
    </row>
    <row r="30" spans="1:17" x14ac:dyDescent="0.25">
      <c r="A30" s="34" t="s">
        <v>79</v>
      </c>
      <c r="B30" s="76">
        <v>197.28807545883785</v>
      </c>
      <c r="C30" s="76">
        <v>202.08942779829425</v>
      </c>
      <c r="D30" s="76">
        <v>213.08998478636562</v>
      </c>
      <c r="E30" s="76">
        <v>225.53897812778848</v>
      </c>
      <c r="F30" s="76">
        <v>225.40171107718291</v>
      </c>
      <c r="G30" s="76">
        <v>216.56743078041802</v>
      </c>
      <c r="H30" s="76">
        <v>209.92310541896083</v>
      </c>
      <c r="I30" s="76">
        <v>208.62294363923263</v>
      </c>
      <c r="J30" s="76">
        <v>213.4823521451172</v>
      </c>
      <c r="K30" s="76">
        <v>211.15048177558546</v>
      </c>
      <c r="L30" s="76">
        <v>221.80210285841605</v>
      </c>
      <c r="M30" s="76">
        <v>225.48681556885151</v>
      </c>
      <c r="N30" s="76">
        <v>240.36204740605294</v>
      </c>
      <c r="O30" s="76">
        <v>246.9569581584347</v>
      </c>
      <c r="P30" s="76">
        <v>254.72451949753636</v>
      </c>
      <c r="Q30" s="76">
        <v>265.65929377076111</v>
      </c>
    </row>
    <row r="31" spans="1:17" x14ac:dyDescent="0.25">
      <c r="A31" s="32" t="s">
        <v>212</v>
      </c>
      <c r="B31" s="77">
        <v>123.60750096241645</v>
      </c>
      <c r="C31" s="77">
        <v>131.35585969254589</v>
      </c>
      <c r="D31" s="77">
        <v>135.21141115222991</v>
      </c>
      <c r="E31" s="77">
        <v>133.68304534177099</v>
      </c>
      <c r="F31" s="77">
        <v>136.39037783214093</v>
      </c>
      <c r="G31" s="77">
        <v>131.32873446543925</v>
      </c>
      <c r="H31" s="77">
        <v>126.7765449010102</v>
      </c>
      <c r="I31" s="77">
        <v>127.99145225423609</v>
      </c>
      <c r="J31" s="77">
        <v>123.95004345740313</v>
      </c>
      <c r="K31" s="77">
        <v>118.13705970356159</v>
      </c>
      <c r="L31" s="77">
        <v>124.08889665188524</v>
      </c>
      <c r="M31" s="77">
        <v>120.5434111450619</v>
      </c>
      <c r="N31" s="77">
        <v>125.03911095052891</v>
      </c>
      <c r="O31" s="77">
        <v>126.01493148608203</v>
      </c>
      <c r="P31" s="77">
        <v>129.38040191738605</v>
      </c>
      <c r="Q31" s="77">
        <v>135.8327646523486</v>
      </c>
    </row>
    <row r="32" spans="1:17" x14ac:dyDescent="0.25">
      <c r="A32" s="32" t="s">
        <v>213</v>
      </c>
      <c r="B32" s="77">
        <v>2.5974665807016537</v>
      </c>
      <c r="C32" s="77">
        <v>2.7202077587458753</v>
      </c>
      <c r="D32" s="77">
        <v>2.7413521777289933</v>
      </c>
      <c r="E32" s="77">
        <v>2.9023860850175205</v>
      </c>
      <c r="F32" s="77">
        <v>2.9133550002094291</v>
      </c>
      <c r="G32" s="77">
        <v>2.7518536019144371</v>
      </c>
      <c r="H32" s="77">
        <v>2.5482270064197996</v>
      </c>
      <c r="I32" s="77">
        <v>2.5903699779324554</v>
      </c>
      <c r="J32" s="77">
        <v>2.5344975169281589</v>
      </c>
      <c r="K32" s="77">
        <v>2.4840420433402857</v>
      </c>
      <c r="L32" s="77">
        <v>2.6279542218729381</v>
      </c>
      <c r="M32" s="77">
        <v>2.4899772187277018</v>
      </c>
      <c r="N32" s="77">
        <v>2.6811226142930478</v>
      </c>
      <c r="O32" s="77">
        <v>2.8120528218966658</v>
      </c>
      <c r="P32" s="77">
        <v>2.9026804592995687</v>
      </c>
      <c r="Q32" s="77">
        <v>2.9876153387375526</v>
      </c>
    </row>
    <row r="33" spans="1:17" x14ac:dyDescent="0.25">
      <c r="A33" s="28" t="s">
        <v>214</v>
      </c>
      <c r="B33" s="29">
        <v>5900.395979947928</v>
      </c>
      <c r="C33" s="29">
        <v>6076.9208106543865</v>
      </c>
      <c r="D33" s="29">
        <v>6288.5185933782277</v>
      </c>
      <c r="E33" s="29">
        <v>6279.7018449628904</v>
      </c>
      <c r="F33" s="29">
        <v>6198.237183441568</v>
      </c>
      <c r="G33" s="29">
        <v>5678.2922258512717</v>
      </c>
      <c r="H33" s="29">
        <v>5355.2188383036146</v>
      </c>
      <c r="I33" s="29">
        <v>5413.0279697618626</v>
      </c>
      <c r="J33" s="29">
        <v>5235.51861398439</v>
      </c>
      <c r="K33" s="29">
        <v>4962.9987764794387</v>
      </c>
      <c r="L33" s="29">
        <v>5272.6263702619344</v>
      </c>
      <c r="M33" s="29">
        <v>5136.4525002537821</v>
      </c>
      <c r="N33" s="29">
        <v>5429.955858015689</v>
      </c>
      <c r="O33" s="29">
        <v>5647.2846085555866</v>
      </c>
      <c r="P33" s="29">
        <v>5789.8355522459788</v>
      </c>
      <c r="Q33" s="29">
        <v>6033.0967795378674</v>
      </c>
    </row>
    <row r="34" spans="1:17" x14ac:dyDescent="0.25">
      <c r="A34" s="35" t="s">
        <v>83</v>
      </c>
      <c r="B34" s="36">
        <v>599.76098737730638</v>
      </c>
      <c r="C34" s="36">
        <v>556.75508066616362</v>
      </c>
      <c r="D34" s="36">
        <v>556.84162244228037</v>
      </c>
      <c r="E34" s="36">
        <v>531.5392229664177</v>
      </c>
      <c r="F34" s="36">
        <v>540.81220412733035</v>
      </c>
      <c r="G34" s="36">
        <v>546.33658578824463</v>
      </c>
      <c r="H34" s="36">
        <v>508.48059604329001</v>
      </c>
      <c r="I34" s="36">
        <v>530.76582892874001</v>
      </c>
      <c r="J34" s="36">
        <v>457.05061678700258</v>
      </c>
      <c r="K34" s="36">
        <v>441.20848706719687</v>
      </c>
      <c r="L34" s="36">
        <v>445.50188297126027</v>
      </c>
      <c r="M34" s="36">
        <v>434.34673507951806</v>
      </c>
      <c r="N34" s="36">
        <v>472.2061568590637</v>
      </c>
      <c r="O34" s="36">
        <v>397.98174904240284</v>
      </c>
      <c r="P34" s="36">
        <v>398.71331629602406</v>
      </c>
      <c r="Q34" s="36">
        <v>429.38305110204431</v>
      </c>
    </row>
    <row r="35" spans="1:17" x14ac:dyDescent="0.25">
      <c r="A35" s="35" t="s">
        <v>95</v>
      </c>
      <c r="B35" s="36">
        <v>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</row>
    <row r="36" spans="1:17" x14ac:dyDescent="0.25">
      <c r="A36" s="35" t="s">
        <v>90</v>
      </c>
      <c r="B36" s="36">
        <v>2.4403292095227081E-15</v>
      </c>
      <c r="C36" s="36">
        <v>2.3399980967225562E-14</v>
      </c>
      <c r="D36" s="36">
        <v>1.1817339683921281E-13</v>
      </c>
      <c r="E36" s="36">
        <v>1.1857419861545573</v>
      </c>
      <c r="F36" s="36">
        <v>3.4098062689290831</v>
      </c>
      <c r="G36" s="36">
        <v>0.76299184646943474</v>
      </c>
      <c r="H36" s="36">
        <v>2.0265496492208301</v>
      </c>
      <c r="I36" s="36">
        <v>2.0500322209144337</v>
      </c>
      <c r="J36" s="36">
        <v>2.0720237588652402</v>
      </c>
      <c r="K36" s="36">
        <v>1.3556904072449292</v>
      </c>
      <c r="L36" s="36">
        <v>1.3522550180214699</v>
      </c>
      <c r="M36" s="36">
        <v>2.4940849267466474</v>
      </c>
      <c r="N36" s="36">
        <v>2.5081583599984851</v>
      </c>
      <c r="O36" s="36">
        <v>4.4208434124744826</v>
      </c>
      <c r="P36" s="36">
        <v>5.4528068898307414</v>
      </c>
      <c r="Q36" s="36">
        <v>4.4614928975843071</v>
      </c>
    </row>
    <row r="37" spans="1:17" x14ac:dyDescent="0.25">
      <c r="A37" s="35" t="s">
        <v>78</v>
      </c>
      <c r="B37" s="36">
        <v>413.94740636390804</v>
      </c>
      <c r="C37" s="36">
        <v>460.35362740106865</v>
      </c>
      <c r="D37" s="36">
        <v>445.46353761842283</v>
      </c>
      <c r="E37" s="36">
        <v>410.40519984345718</v>
      </c>
      <c r="F37" s="36">
        <v>448.86405369601243</v>
      </c>
      <c r="G37" s="36">
        <v>437.09219530434393</v>
      </c>
      <c r="H37" s="36">
        <v>352.31382211901359</v>
      </c>
      <c r="I37" s="36">
        <v>370.78942498998799</v>
      </c>
      <c r="J37" s="36">
        <v>332.90702695914558</v>
      </c>
      <c r="K37" s="36">
        <v>270.30140084056353</v>
      </c>
      <c r="L37" s="36">
        <v>260.64684189811328</v>
      </c>
      <c r="M37" s="36">
        <v>213.04391902176593</v>
      </c>
      <c r="N37" s="36">
        <v>208.43526848468863</v>
      </c>
      <c r="O37" s="36">
        <v>211.83412157529136</v>
      </c>
      <c r="P37" s="36">
        <v>201.21339210158112</v>
      </c>
      <c r="Q37" s="36">
        <v>216.49320195618108</v>
      </c>
    </row>
    <row r="38" spans="1:17" x14ac:dyDescent="0.25">
      <c r="A38" s="35" t="s">
        <v>84</v>
      </c>
      <c r="B38" s="36">
        <v>834.3819147805475</v>
      </c>
      <c r="C38" s="36">
        <v>860.37626213303599</v>
      </c>
      <c r="D38" s="36">
        <v>880.27274528368503</v>
      </c>
      <c r="E38" s="36">
        <v>859.92474584365459</v>
      </c>
      <c r="F38" s="36">
        <v>777.62500810008078</v>
      </c>
      <c r="G38" s="36">
        <v>661.57257564429528</v>
      </c>
      <c r="H38" s="36">
        <v>683.81674255030191</v>
      </c>
      <c r="I38" s="36">
        <v>584.67135981234492</v>
      </c>
      <c r="J38" s="36">
        <v>572.2018959112122</v>
      </c>
      <c r="K38" s="36">
        <v>447.10361503877346</v>
      </c>
      <c r="L38" s="36">
        <v>373.90608869899057</v>
      </c>
      <c r="M38" s="36">
        <v>325.51177082096331</v>
      </c>
      <c r="N38" s="36">
        <v>299.8591468777804</v>
      </c>
      <c r="O38" s="36">
        <v>258.47361977081323</v>
      </c>
      <c r="P38" s="36">
        <v>231.27842284705133</v>
      </c>
      <c r="Q38" s="36">
        <v>241.34377356199164</v>
      </c>
    </row>
    <row r="39" spans="1:17" x14ac:dyDescent="0.25">
      <c r="A39" s="35" t="s">
        <v>96</v>
      </c>
      <c r="B39" s="36">
        <v>7.7805128229080935</v>
      </c>
      <c r="C39" s="36">
        <v>9.1018131331959395</v>
      </c>
      <c r="D39" s="36">
        <v>12.162182585213083</v>
      </c>
      <c r="E39" s="36">
        <v>7.8751915491421025</v>
      </c>
      <c r="F39" s="36">
        <v>5.1938963137217256</v>
      </c>
      <c r="G39" s="36">
        <v>5.0732921393455204</v>
      </c>
      <c r="H39" s="36">
        <v>6.2087088190299378</v>
      </c>
      <c r="I39" s="36">
        <v>9.4476166078638677</v>
      </c>
      <c r="J39" s="36">
        <v>14.025398302080074</v>
      </c>
      <c r="K39" s="36">
        <v>10.068662994405825</v>
      </c>
      <c r="L39" s="36">
        <v>11.948833716199623</v>
      </c>
      <c r="M39" s="36">
        <v>20.120212312251766</v>
      </c>
      <c r="N39" s="36">
        <v>17.064149403235184</v>
      </c>
      <c r="O39" s="36">
        <v>21.012753058143879</v>
      </c>
      <c r="P39" s="36">
        <v>15.31314916637522</v>
      </c>
      <c r="Q39" s="36">
        <v>23.131049019089961</v>
      </c>
    </row>
    <row r="40" spans="1:17" x14ac:dyDescent="0.25">
      <c r="A40" s="35" t="s">
        <v>79</v>
      </c>
      <c r="B40" s="36">
        <v>3555.4855035391233</v>
      </c>
      <c r="C40" s="36">
        <v>3715.5096254245964</v>
      </c>
      <c r="D40" s="36">
        <v>3872.2853181630649</v>
      </c>
      <c r="E40" s="36">
        <v>3965.0603862595276</v>
      </c>
      <c r="F40" s="36">
        <v>3808.1565507051164</v>
      </c>
      <c r="G40" s="36">
        <v>3455.1585057307616</v>
      </c>
      <c r="H40" s="36">
        <v>3215.404949590079</v>
      </c>
      <c r="I40" s="36">
        <v>3255.1962429939231</v>
      </c>
      <c r="J40" s="36">
        <v>3177.5063527185862</v>
      </c>
      <c r="K40" s="36">
        <v>3152.092272602697</v>
      </c>
      <c r="L40" s="36">
        <v>3530.7583182923049</v>
      </c>
      <c r="M40" s="36">
        <v>3449.808070783221</v>
      </c>
      <c r="N40" s="36">
        <v>3741.8265811052893</v>
      </c>
      <c r="O40" s="36">
        <v>4051.0995276707117</v>
      </c>
      <c r="P40" s="36">
        <v>4133.7378103280371</v>
      </c>
      <c r="Q40" s="36">
        <v>4269.7746313449643</v>
      </c>
    </row>
    <row r="41" spans="1:17" x14ac:dyDescent="0.25">
      <c r="A41" s="35" t="s">
        <v>85</v>
      </c>
      <c r="B41" s="36">
        <v>15.103140819512269</v>
      </c>
      <c r="C41" s="36">
        <v>13.609486768668031</v>
      </c>
      <c r="D41" s="36">
        <v>13.24408049449022</v>
      </c>
      <c r="E41" s="36">
        <v>1.520011878582993</v>
      </c>
      <c r="F41" s="36">
        <v>2.0106908464457129</v>
      </c>
      <c r="G41" s="36">
        <v>0.27555230367299688</v>
      </c>
      <c r="H41" s="36">
        <v>0.10653840156013653</v>
      </c>
      <c r="I41" s="36">
        <v>0</v>
      </c>
      <c r="J41" s="36">
        <v>0.48567476914097185</v>
      </c>
      <c r="K41" s="36">
        <v>0.38589283201474212</v>
      </c>
      <c r="L41" s="36">
        <v>0.37995072053682022</v>
      </c>
      <c r="M41" s="36">
        <v>0.10438909194043616</v>
      </c>
      <c r="N41" s="36">
        <v>9.6623907695525951E-3</v>
      </c>
      <c r="O41" s="36">
        <v>0.20160275495261973</v>
      </c>
      <c r="P41" s="36">
        <v>0.36129457373648327</v>
      </c>
      <c r="Q41" s="36">
        <v>0.36050917442690433</v>
      </c>
    </row>
    <row r="42" spans="1:17" x14ac:dyDescent="0.25">
      <c r="A42" s="35" t="s">
        <v>97</v>
      </c>
      <c r="B42" s="36">
        <v>214.42133847870855</v>
      </c>
      <c r="C42" s="36">
        <v>210.4119572168419</v>
      </c>
      <c r="D42" s="36">
        <v>227.03907678526579</v>
      </c>
      <c r="E42" s="36">
        <v>231.62591850215824</v>
      </c>
      <c r="F42" s="36">
        <v>240.99230490016097</v>
      </c>
      <c r="G42" s="36">
        <v>236.40260947723766</v>
      </c>
      <c r="H42" s="36">
        <v>250.78813130437368</v>
      </c>
      <c r="I42" s="36">
        <v>255.33555576010664</v>
      </c>
      <c r="J42" s="36">
        <v>281.29526422412425</v>
      </c>
      <c r="K42" s="36">
        <v>270.50702081361652</v>
      </c>
      <c r="L42" s="36">
        <v>285.46524048981081</v>
      </c>
      <c r="M42" s="36">
        <v>282.31823447839656</v>
      </c>
      <c r="N42" s="36">
        <v>269.95669451639475</v>
      </c>
      <c r="O42" s="36">
        <v>250.91047417317222</v>
      </c>
      <c r="P42" s="36">
        <v>283.45478036578464</v>
      </c>
      <c r="Q42" s="36">
        <v>305.58295093459822</v>
      </c>
    </row>
    <row r="43" spans="1:17" x14ac:dyDescent="0.25">
      <c r="A43" s="35" t="s">
        <v>98</v>
      </c>
      <c r="B43" s="36">
        <v>259.51517576591425</v>
      </c>
      <c r="C43" s="36">
        <v>250.80295791081619</v>
      </c>
      <c r="D43" s="36">
        <v>281.21003000580498</v>
      </c>
      <c r="E43" s="36">
        <v>270.56542613379645</v>
      </c>
      <c r="F43" s="36">
        <v>371.17266848377227</v>
      </c>
      <c r="G43" s="36">
        <v>335.61791761690131</v>
      </c>
      <c r="H43" s="36">
        <v>336.07279982674532</v>
      </c>
      <c r="I43" s="36">
        <v>404.77190844798218</v>
      </c>
      <c r="J43" s="36">
        <v>397.97436055423333</v>
      </c>
      <c r="K43" s="36">
        <v>369.97573388292699</v>
      </c>
      <c r="L43" s="36">
        <v>362.66695845669739</v>
      </c>
      <c r="M43" s="36">
        <v>408.70508373897843</v>
      </c>
      <c r="N43" s="36">
        <v>418.09004001847001</v>
      </c>
      <c r="O43" s="36">
        <v>451.34991709762369</v>
      </c>
      <c r="P43" s="36">
        <v>520.31057967755839</v>
      </c>
      <c r="Q43" s="36">
        <v>542.56611954698519</v>
      </c>
    </row>
    <row r="44" spans="1:17" x14ac:dyDescent="0.25">
      <c r="A44" s="28" t="s">
        <v>215</v>
      </c>
      <c r="B44" s="29">
        <v>977.65905674017074</v>
      </c>
      <c r="C44" s="29">
        <v>1003.8913782383852</v>
      </c>
      <c r="D44" s="29">
        <v>1038.0638081862721</v>
      </c>
      <c r="E44" s="29">
        <v>1049.6107811429454</v>
      </c>
      <c r="F44" s="29">
        <v>1051.6033682104883</v>
      </c>
      <c r="G44" s="29">
        <v>1005.9834181091771</v>
      </c>
      <c r="H44" s="29">
        <v>967.36785069986388</v>
      </c>
      <c r="I44" s="29">
        <v>982.26241841961621</v>
      </c>
      <c r="J44" s="29">
        <v>968.17516208578297</v>
      </c>
      <c r="K44" s="29">
        <v>933.16824898591426</v>
      </c>
      <c r="L44" s="29">
        <v>981.17233216354293</v>
      </c>
      <c r="M44" s="29">
        <v>974.62669773462926</v>
      </c>
      <c r="N44" s="29">
        <v>1016.4128801118782</v>
      </c>
      <c r="O44" s="29">
        <v>1055.3375370780345</v>
      </c>
      <c r="P44" s="29">
        <v>1087.5556414046368</v>
      </c>
      <c r="Q44" s="29">
        <v>1130.7027501021546</v>
      </c>
    </row>
    <row r="45" spans="1:17" x14ac:dyDescent="0.25">
      <c r="A45" s="110" t="s">
        <v>216</v>
      </c>
      <c r="B45" s="111">
        <v>429.4086595261611</v>
      </c>
      <c r="C45" s="111">
        <v>441.3352574938321</v>
      </c>
      <c r="D45" s="111">
        <v>456.388919972689</v>
      </c>
      <c r="E45" s="111">
        <v>461.53389855989872</v>
      </c>
      <c r="F45" s="111">
        <v>462.28810084235641</v>
      </c>
      <c r="G45" s="111">
        <v>442.32226643043208</v>
      </c>
      <c r="H45" s="111">
        <v>425.34801670902408</v>
      </c>
      <c r="I45" s="111">
        <v>431.22587708430427</v>
      </c>
      <c r="J45" s="111">
        <v>424.77659792066112</v>
      </c>
      <c r="K45" s="111">
        <v>408.93045225873601</v>
      </c>
      <c r="L45" s="111">
        <v>429.97781682278168</v>
      </c>
      <c r="M45" s="111">
        <v>426.747775466598</v>
      </c>
      <c r="N45" s="111">
        <v>445.15731078321613</v>
      </c>
      <c r="O45" s="111">
        <v>461.40844794321947</v>
      </c>
      <c r="P45" s="111">
        <v>475.43898662276467</v>
      </c>
      <c r="Q45" s="111">
        <v>495.17638136308824</v>
      </c>
    </row>
    <row r="46" spans="1:17" x14ac:dyDescent="0.25">
      <c r="A46" s="34" t="s">
        <v>83</v>
      </c>
      <c r="B46" s="76">
        <v>2.0979216249273245</v>
      </c>
      <c r="C46" s="76">
        <v>0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0.36545490579165391</v>
      </c>
      <c r="L46" s="76">
        <v>0.1469808410864816</v>
      </c>
      <c r="M46" s="76">
        <v>0</v>
      </c>
      <c r="N46" s="76">
        <v>0</v>
      </c>
      <c r="O46" s="76">
        <v>0</v>
      </c>
      <c r="P46" s="76">
        <v>0.26633166559869742</v>
      </c>
      <c r="Q46" s="76">
        <v>0</v>
      </c>
    </row>
    <row r="47" spans="1:17" x14ac:dyDescent="0.25">
      <c r="A47" s="34" t="s">
        <v>90</v>
      </c>
      <c r="B47" s="76">
        <v>61.691143926729524</v>
      </c>
      <c r="C47" s="76">
        <v>63.579801181534826</v>
      </c>
      <c r="D47" s="76">
        <v>64.230267084460735</v>
      </c>
      <c r="E47" s="76">
        <v>57.195687078428861</v>
      </c>
      <c r="F47" s="76">
        <v>53.899592056107657</v>
      </c>
      <c r="G47" s="76">
        <v>49.576367589057789</v>
      </c>
      <c r="H47" s="76">
        <v>51.173616259632922</v>
      </c>
      <c r="I47" s="76">
        <v>56.515450555171668</v>
      </c>
      <c r="J47" s="76">
        <v>47.099905056501925</v>
      </c>
      <c r="K47" s="76">
        <v>43.036506411739616</v>
      </c>
      <c r="L47" s="76">
        <v>49.237289391092901</v>
      </c>
      <c r="M47" s="76">
        <v>48.671231668258869</v>
      </c>
      <c r="N47" s="76">
        <v>45.910789462462866</v>
      </c>
      <c r="O47" s="76">
        <v>53.092622498874505</v>
      </c>
      <c r="P47" s="76">
        <v>55.125004068320806</v>
      </c>
      <c r="Q47" s="76">
        <v>56.418487744005539</v>
      </c>
    </row>
    <row r="48" spans="1:17" x14ac:dyDescent="0.25">
      <c r="A48" s="34" t="s">
        <v>78</v>
      </c>
      <c r="B48" s="76">
        <v>50.206315097876619</v>
      </c>
      <c r="C48" s="76">
        <v>48.617731543246521</v>
      </c>
      <c r="D48" s="76">
        <v>45.381484931713565</v>
      </c>
      <c r="E48" s="76">
        <v>40.344590443661936</v>
      </c>
      <c r="F48" s="76">
        <v>42.59343137459566</v>
      </c>
      <c r="G48" s="76">
        <v>41.665008891914255</v>
      </c>
      <c r="H48" s="76">
        <v>34.965897580320721</v>
      </c>
      <c r="I48" s="76">
        <v>37.743607737952871</v>
      </c>
      <c r="J48" s="76">
        <v>36.735261767305502</v>
      </c>
      <c r="K48" s="76">
        <v>29.036612295992629</v>
      </c>
      <c r="L48" s="76">
        <v>25.701650281604731</v>
      </c>
      <c r="M48" s="76">
        <v>20.482269326718384</v>
      </c>
      <c r="N48" s="76">
        <v>17.083578555623035</v>
      </c>
      <c r="O48" s="76">
        <v>16.785071071719731</v>
      </c>
      <c r="P48" s="76">
        <v>15.676008255979042</v>
      </c>
      <c r="Q48" s="76">
        <v>15.938548361860601</v>
      </c>
    </row>
    <row r="49" spans="1:17" x14ac:dyDescent="0.25">
      <c r="A49" s="34" t="s">
        <v>84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  <c r="G49" s="76">
        <v>0</v>
      </c>
      <c r="H49" s="76">
        <v>0</v>
      </c>
      <c r="I49" s="76">
        <v>0</v>
      </c>
      <c r="J49" s="76">
        <v>0</v>
      </c>
      <c r="K49" s="76">
        <v>0.18822332040862608</v>
      </c>
      <c r="L49" s="76">
        <v>9.2598594911400666E-3</v>
      </c>
      <c r="M49" s="76">
        <v>0</v>
      </c>
      <c r="N49" s="76">
        <v>0</v>
      </c>
      <c r="O49" s="76">
        <v>0</v>
      </c>
      <c r="P49" s="76">
        <v>0.1290971720609583</v>
      </c>
      <c r="Q49" s="76">
        <v>0</v>
      </c>
    </row>
    <row r="50" spans="1:17" x14ac:dyDescent="0.25">
      <c r="A50" s="34" t="s">
        <v>79</v>
      </c>
      <c r="B50" s="76">
        <v>315.41327887662771</v>
      </c>
      <c r="C50" s="76">
        <v>329.13772476905064</v>
      </c>
      <c r="D50" s="76">
        <v>346.77716795651469</v>
      </c>
      <c r="E50" s="76">
        <v>363.99362103780783</v>
      </c>
      <c r="F50" s="76">
        <v>365.79507741165293</v>
      </c>
      <c r="G50" s="76">
        <v>351.08088994946013</v>
      </c>
      <c r="H50" s="76">
        <v>339.20850286907046</v>
      </c>
      <c r="I50" s="76">
        <v>336.96681879117978</v>
      </c>
      <c r="J50" s="76">
        <v>340.94143109685365</v>
      </c>
      <c r="K50" s="76">
        <v>336.30365532480351</v>
      </c>
      <c r="L50" s="76">
        <v>354.88263644950632</v>
      </c>
      <c r="M50" s="76">
        <v>357.59427447162085</v>
      </c>
      <c r="N50" s="76">
        <v>382.16294276513042</v>
      </c>
      <c r="O50" s="76">
        <v>391.53075437262527</v>
      </c>
      <c r="P50" s="76">
        <v>404.2425454608051</v>
      </c>
      <c r="Q50" s="76">
        <v>422.81934525722204</v>
      </c>
    </row>
    <row r="51" spans="1:17" x14ac:dyDescent="0.25">
      <c r="A51" s="110" t="s">
        <v>217</v>
      </c>
      <c r="B51" s="111">
        <v>403.20943111787818</v>
      </c>
      <c r="C51" s="111">
        <v>414.01580451200334</v>
      </c>
      <c r="D51" s="111">
        <v>428.23376834193982</v>
      </c>
      <c r="E51" s="111">
        <v>432.81534790412979</v>
      </c>
      <c r="F51" s="111">
        <v>434.34590175653511</v>
      </c>
      <c r="G51" s="111">
        <v>416.23230035215403</v>
      </c>
      <c r="H51" s="111">
        <v>399.25983392971017</v>
      </c>
      <c r="I51" s="111">
        <v>406.47349832133978</v>
      </c>
      <c r="J51" s="111">
        <v>400.63674299945114</v>
      </c>
      <c r="K51" s="111">
        <v>385.94794132820903</v>
      </c>
      <c r="L51" s="111">
        <v>406.37272131876335</v>
      </c>
      <c r="M51" s="111">
        <v>404.33774426000161</v>
      </c>
      <c r="N51" s="111">
        <v>421.45796357394613</v>
      </c>
      <c r="O51" s="111">
        <v>438.68367949375033</v>
      </c>
      <c r="P51" s="111">
        <v>452.19555665714142</v>
      </c>
      <c r="Q51" s="111">
        <v>469.51269377229568</v>
      </c>
    </row>
    <row r="52" spans="1:17" x14ac:dyDescent="0.25">
      <c r="A52" s="35" t="s">
        <v>83</v>
      </c>
      <c r="B52" s="36">
        <v>43.052690916306361</v>
      </c>
      <c r="C52" s="36">
        <v>40.415038753850816</v>
      </c>
      <c r="D52" s="36">
        <v>40.396278538458532</v>
      </c>
      <c r="E52" s="36">
        <v>38.686471100006187</v>
      </c>
      <c r="F52" s="36">
        <v>39.855718381704492</v>
      </c>
      <c r="G52" s="36">
        <v>42.160852840825875</v>
      </c>
      <c r="H52" s="36">
        <v>40.013709851742654</v>
      </c>
      <c r="I52" s="36">
        <v>41.837933882506903</v>
      </c>
      <c r="J52" s="36">
        <v>36.853348387201116</v>
      </c>
      <c r="K52" s="36">
        <v>35.73757099222982</v>
      </c>
      <c r="L52" s="36">
        <v>35.426699201778987</v>
      </c>
      <c r="M52" s="36">
        <v>35.498509848634122</v>
      </c>
      <c r="N52" s="36">
        <v>37.927841618996872</v>
      </c>
      <c r="O52" s="36">
        <v>32.582262586041807</v>
      </c>
      <c r="P52" s="36">
        <v>32.9010760513615</v>
      </c>
      <c r="Q52" s="36">
        <v>35.683857688234653</v>
      </c>
    </row>
    <row r="53" spans="1:17" x14ac:dyDescent="0.25">
      <c r="A53" s="35" t="s">
        <v>95</v>
      </c>
      <c r="B53" s="36">
        <v>0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</row>
    <row r="54" spans="1:17" x14ac:dyDescent="0.25">
      <c r="A54" s="35" t="s">
        <v>90</v>
      </c>
      <c r="B54" s="36">
        <v>1.5454140974031587E-16</v>
      </c>
      <c r="C54" s="36">
        <v>1.5641057883457337E-15</v>
      </c>
      <c r="D54" s="36">
        <v>7.5031957492394451E-15</v>
      </c>
      <c r="E54" s="36">
        <v>8.0675000852394301E-3</v>
      </c>
      <c r="F54" s="36">
        <v>0.21702034138579956</v>
      </c>
      <c r="G54" s="36">
        <v>3.2319805566186034E-3</v>
      </c>
      <c r="H54" s="36">
        <v>9.5829756013005265E-16</v>
      </c>
      <c r="I54" s="36">
        <v>8.7216993442908462E-15</v>
      </c>
      <c r="J54" s="36">
        <v>7.3343246583294809E-15</v>
      </c>
      <c r="K54" s="36">
        <v>1.9237319278787521E-16</v>
      </c>
      <c r="L54" s="36">
        <v>1.4925672477013015E-15</v>
      </c>
      <c r="M54" s="36">
        <v>7.1686769096855313E-2</v>
      </c>
      <c r="N54" s="36">
        <v>6.0248015164395569E-15</v>
      </c>
      <c r="O54" s="36">
        <v>0.14226653533478947</v>
      </c>
      <c r="P54" s="36">
        <v>0.30132772320329138</v>
      </c>
      <c r="Q54" s="36">
        <v>0.17128026918954958</v>
      </c>
    </row>
    <row r="55" spans="1:17" x14ac:dyDescent="0.25">
      <c r="A55" s="35" t="s">
        <v>78</v>
      </c>
      <c r="B55" s="36">
        <v>28.929579147578945</v>
      </c>
      <c r="C55" s="36">
        <v>31.883848744295204</v>
      </c>
      <c r="D55" s="36">
        <v>31.038300461339393</v>
      </c>
      <c r="E55" s="36">
        <v>28.895104964740504</v>
      </c>
      <c r="F55" s="36">
        <v>32.01918474746018</v>
      </c>
      <c r="G55" s="36">
        <v>32.332494441330951</v>
      </c>
      <c r="H55" s="36">
        <v>26.856415508530382</v>
      </c>
      <c r="I55" s="36">
        <v>28.270744083081201</v>
      </c>
      <c r="J55" s="36">
        <v>26.160199673194541</v>
      </c>
      <c r="K55" s="36">
        <v>21.684344560361165</v>
      </c>
      <c r="L55" s="36">
        <v>20.914329024833318</v>
      </c>
      <c r="M55" s="36">
        <v>17.612780547570647</v>
      </c>
      <c r="N55" s="36">
        <v>16.652916248488246</v>
      </c>
      <c r="O55" s="36">
        <v>16.790542057569475</v>
      </c>
      <c r="P55" s="36">
        <v>16.537366380729079</v>
      </c>
      <c r="Q55" s="36">
        <v>17.802436148336842</v>
      </c>
    </row>
    <row r="56" spans="1:17" x14ac:dyDescent="0.25">
      <c r="A56" s="35" t="s">
        <v>84</v>
      </c>
      <c r="B56" s="36">
        <v>56.929592139012179</v>
      </c>
      <c r="C56" s="36">
        <v>59.143687300714447</v>
      </c>
      <c r="D56" s="36">
        <v>59.802680814663603</v>
      </c>
      <c r="E56" s="36">
        <v>58.344491672431374</v>
      </c>
      <c r="F56" s="36">
        <v>54.190544871581594</v>
      </c>
      <c r="G56" s="36">
        <v>48.821232440455042</v>
      </c>
      <c r="H56" s="36">
        <v>50.979190893080947</v>
      </c>
      <c r="I56" s="36">
        <v>43.841586227369767</v>
      </c>
      <c r="J56" s="36">
        <v>42.895205169951595</v>
      </c>
      <c r="K56" s="36">
        <v>34.457482274153342</v>
      </c>
      <c r="L56" s="36">
        <v>28.876970610453508</v>
      </c>
      <c r="M56" s="36">
        <v>26.243860100375301</v>
      </c>
      <c r="N56" s="36">
        <v>23.184964461450267</v>
      </c>
      <c r="O56" s="36">
        <v>19.803472177917431</v>
      </c>
      <c r="P56" s="36">
        <v>17.721918858723949</v>
      </c>
      <c r="Q56" s="36">
        <v>18.248646864835695</v>
      </c>
    </row>
    <row r="57" spans="1:17" x14ac:dyDescent="0.25">
      <c r="A57" s="35" t="s">
        <v>96</v>
      </c>
      <c r="B57" s="36">
        <v>0.54181298868184891</v>
      </c>
      <c r="C57" s="36">
        <v>0.61855010025639845</v>
      </c>
      <c r="D57" s="36">
        <v>0.84100864217290761</v>
      </c>
      <c r="E57" s="36">
        <v>0.61324044879117801</v>
      </c>
      <c r="F57" s="36">
        <v>0.40492432092012309</v>
      </c>
      <c r="G57" s="36">
        <v>0.36752100652096054</v>
      </c>
      <c r="H57" s="36">
        <v>0.44974341042366694</v>
      </c>
      <c r="I57" s="36">
        <v>0.69775302353981083</v>
      </c>
      <c r="J57" s="36">
        <v>1.0006873333701831</v>
      </c>
      <c r="K57" s="36">
        <v>0.78534315488217843</v>
      </c>
      <c r="L57" s="36">
        <v>1.019810906787515</v>
      </c>
      <c r="M57" s="36">
        <v>1.6934315466807524</v>
      </c>
      <c r="N57" s="36">
        <v>1.509117002175705</v>
      </c>
      <c r="O57" s="36">
        <v>1.8453397853773896</v>
      </c>
      <c r="P57" s="36">
        <v>1.352724811977742</v>
      </c>
      <c r="Q57" s="36">
        <v>1.9439941332623147</v>
      </c>
    </row>
    <row r="58" spans="1:17" x14ac:dyDescent="0.25">
      <c r="A58" s="35" t="s">
        <v>79</v>
      </c>
      <c r="B58" s="36">
        <v>242.51694021207743</v>
      </c>
      <c r="C58" s="36">
        <v>251.62136733949785</v>
      </c>
      <c r="D58" s="36">
        <v>263.05627870802675</v>
      </c>
      <c r="E58" s="36">
        <v>272.64318640556536</v>
      </c>
      <c r="F58" s="36">
        <v>265.05737272422107</v>
      </c>
      <c r="G58" s="36">
        <v>253.19658466480811</v>
      </c>
      <c r="H58" s="36">
        <v>239.33069400219983</v>
      </c>
      <c r="I58" s="36">
        <v>244.39654051379097</v>
      </c>
      <c r="J58" s="36">
        <v>244.73245032082929</v>
      </c>
      <c r="K58" s="36">
        <v>246.2539515967851</v>
      </c>
      <c r="L58" s="36">
        <v>272.69334079820658</v>
      </c>
      <c r="M58" s="36">
        <v>270.58064989570363</v>
      </c>
      <c r="N58" s="36">
        <v>289.86923567126001</v>
      </c>
      <c r="O58" s="36">
        <v>313.25430140515937</v>
      </c>
      <c r="P58" s="36">
        <v>321.78691129946071</v>
      </c>
      <c r="Q58" s="36">
        <v>330.71528003915273</v>
      </c>
    </row>
    <row r="59" spans="1:17" x14ac:dyDescent="0.25">
      <c r="A59" s="35" t="s">
        <v>85</v>
      </c>
      <c r="B59" s="36">
        <v>1.1549147803738915</v>
      </c>
      <c r="C59" s="36">
        <v>1.0573543621939949</v>
      </c>
      <c r="D59" s="36">
        <v>1.0331795863588287</v>
      </c>
      <c r="E59" s="36">
        <v>0.12859794846617295</v>
      </c>
      <c r="F59" s="36">
        <v>0.18592680315096796</v>
      </c>
      <c r="G59" s="36">
        <v>2.6099899324089085E-2</v>
      </c>
      <c r="H59" s="36">
        <v>9.143188231770372E-3</v>
      </c>
      <c r="I59" s="36">
        <v>0</v>
      </c>
      <c r="J59" s="36">
        <v>4.2696073489683323E-2</v>
      </c>
      <c r="K59" s="36">
        <v>3.19292262819093E-2</v>
      </c>
      <c r="L59" s="36">
        <v>3.0553585885267215E-2</v>
      </c>
      <c r="M59" s="36">
        <v>8.800229051916365E-3</v>
      </c>
      <c r="N59" s="36">
        <v>8.4543020496887953E-4</v>
      </c>
      <c r="O59" s="36">
        <v>1.7843755052343077E-2</v>
      </c>
      <c r="P59" s="36">
        <v>3.1970943835367666E-2</v>
      </c>
      <c r="Q59" s="36">
        <v>3.2617675356001068E-2</v>
      </c>
    </row>
    <row r="60" spans="1:17" x14ac:dyDescent="0.25">
      <c r="A60" s="35" t="s">
        <v>97</v>
      </c>
      <c r="B60" s="36">
        <v>12.633439358301347</v>
      </c>
      <c r="C60" s="36">
        <v>12.228195396748406</v>
      </c>
      <c r="D60" s="36">
        <v>12.890282792791194</v>
      </c>
      <c r="E60" s="36">
        <v>14.35318427540485</v>
      </c>
      <c r="F60" s="36">
        <v>15.373125069379237</v>
      </c>
      <c r="G60" s="36">
        <v>15.262231744549172</v>
      </c>
      <c r="H60" s="36">
        <v>17.254876238600634</v>
      </c>
      <c r="I60" s="36">
        <v>17.920013065000401</v>
      </c>
      <c r="J60" s="36">
        <v>19.865868958400188</v>
      </c>
      <c r="K60" s="36">
        <v>19.399792920434347</v>
      </c>
      <c r="L60" s="36">
        <v>20.657657449041078</v>
      </c>
      <c r="M60" s="36">
        <v>21.81153711203531</v>
      </c>
      <c r="N60" s="36">
        <v>20.319838704283605</v>
      </c>
      <c r="O60" s="36">
        <v>19.388003160398885</v>
      </c>
      <c r="P60" s="36">
        <v>22.068108279251668</v>
      </c>
      <c r="Q60" s="36">
        <v>23.348117969039244</v>
      </c>
    </row>
    <row r="61" spans="1:17" x14ac:dyDescent="0.25">
      <c r="A61" s="35" t="s">
        <v>98</v>
      </c>
      <c r="B61" s="36">
        <v>17.450461575546182</v>
      </c>
      <c r="C61" s="36">
        <v>17.047762514446198</v>
      </c>
      <c r="D61" s="36">
        <v>19.175758798128552</v>
      </c>
      <c r="E61" s="36">
        <v>19.143003588638805</v>
      </c>
      <c r="F61" s="36">
        <v>27.042084496731547</v>
      </c>
      <c r="G61" s="36">
        <v>24.062051333783245</v>
      </c>
      <c r="H61" s="36">
        <v>24.366060836900381</v>
      </c>
      <c r="I61" s="36">
        <v>29.508927526050677</v>
      </c>
      <c r="J61" s="36">
        <v>29.086287083014525</v>
      </c>
      <c r="K61" s="36">
        <v>27.597526603081196</v>
      </c>
      <c r="L61" s="36">
        <v>26.753359741777142</v>
      </c>
      <c r="M61" s="36">
        <v>30.816488210853141</v>
      </c>
      <c r="N61" s="36">
        <v>31.993204437086472</v>
      </c>
      <c r="O61" s="36">
        <v>34.859648030898811</v>
      </c>
      <c r="P61" s="36">
        <v>39.494152308598004</v>
      </c>
      <c r="Q61" s="36">
        <v>41.566462984888574</v>
      </c>
    </row>
    <row r="62" spans="1:17" x14ac:dyDescent="0.25">
      <c r="A62" s="112" t="s">
        <v>218</v>
      </c>
      <c r="B62" s="113">
        <v>66.463234403408734</v>
      </c>
      <c r="C62" s="113">
        <v>68.122696947397927</v>
      </c>
      <c r="D62" s="113">
        <v>70.446075498879324</v>
      </c>
      <c r="E62" s="113">
        <v>71.331587166229681</v>
      </c>
      <c r="F62" s="113">
        <v>71.17521183381217</v>
      </c>
      <c r="G62" s="113">
        <v>67.74934335136534</v>
      </c>
      <c r="H62" s="113">
        <v>65.549517855972951</v>
      </c>
      <c r="I62" s="113">
        <v>66.390358599811535</v>
      </c>
      <c r="J62" s="113">
        <v>65.58412953026604</v>
      </c>
      <c r="K62" s="113">
        <v>63.5563280899283</v>
      </c>
      <c r="L62" s="113">
        <v>66.557265414682533</v>
      </c>
      <c r="M62" s="113">
        <v>65.928032274212342</v>
      </c>
      <c r="N62" s="113">
        <v>69.080140723825906</v>
      </c>
      <c r="O62" s="113">
        <v>71.502771880714661</v>
      </c>
      <c r="P62" s="113">
        <v>73.748138228358414</v>
      </c>
      <c r="Q62" s="113">
        <v>76.368754353703167</v>
      </c>
    </row>
    <row r="63" spans="1:17" x14ac:dyDescent="0.25">
      <c r="A63" s="32" t="s">
        <v>219</v>
      </c>
      <c r="B63" s="33">
        <v>72.416023166216718</v>
      </c>
      <c r="C63" s="33">
        <v>74.120002201257151</v>
      </c>
      <c r="D63" s="33">
        <v>76.53649503669466</v>
      </c>
      <c r="E63" s="33">
        <v>77.373531445985591</v>
      </c>
      <c r="F63" s="33">
        <v>77.219037397602449</v>
      </c>
      <c r="G63" s="33">
        <v>73.484298805484315</v>
      </c>
      <c r="H63" s="33">
        <v>71.08911626441342</v>
      </c>
      <c r="I63" s="33">
        <v>71.919215391034243</v>
      </c>
      <c r="J63" s="33">
        <v>71.032017715769882</v>
      </c>
      <c r="K63" s="33">
        <v>68.690073206681419</v>
      </c>
      <c r="L63" s="33">
        <v>71.865608320207073</v>
      </c>
      <c r="M63" s="33">
        <v>71.263477546754828</v>
      </c>
      <c r="N63" s="33">
        <v>74.075311256805037</v>
      </c>
      <c r="O63" s="33">
        <v>76.847331530139002</v>
      </c>
      <c r="P63" s="33">
        <v>79.137809846168551</v>
      </c>
      <c r="Q63" s="33">
        <v>82.319541897380958</v>
      </c>
    </row>
    <row r="64" spans="1:17" x14ac:dyDescent="0.25">
      <c r="A64" s="114" t="s">
        <v>220</v>
      </c>
      <c r="B64" s="115">
        <v>6.1617085265058504</v>
      </c>
      <c r="C64" s="115">
        <v>6.2976170838947354</v>
      </c>
      <c r="D64" s="115">
        <v>6.4585493360693054</v>
      </c>
      <c r="E64" s="115">
        <v>6.5564160667015958</v>
      </c>
      <c r="F64" s="115">
        <v>6.5751163801825419</v>
      </c>
      <c r="G64" s="115">
        <v>6.1952091697413767</v>
      </c>
      <c r="H64" s="115">
        <v>6.1213659407434742</v>
      </c>
      <c r="I64" s="115">
        <v>6.2534690231264394</v>
      </c>
      <c r="J64" s="115">
        <v>6.1456739196348762</v>
      </c>
      <c r="K64" s="115">
        <v>6.0434541023593589</v>
      </c>
      <c r="L64" s="115">
        <v>6.3989202871084423</v>
      </c>
      <c r="M64" s="115">
        <v>6.3496681870623322</v>
      </c>
      <c r="N64" s="115">
        <v>6.6421537740851315</v>
      </c>
      <c r="O64" s="115">
        <v>6.8953062302111299</v>
      </c>
      <c r="P64" s="115">
        <v>7.0351500502038586</v>
      </c>
      <c r="Q64" s="115">
        <v>7.3253787156866368</v>
      </c>
    </row>
    <row r="65" spans="1:17" x14ac:dyDescent="0.25">
      <c r="A65" s="28" t="s">
        <v>221</v>
      </c>
      <c r="B65" s="29">
        <v>1293.9585780071557</v>
      </c>
      <c r="C65" s="29">
        <v>1326.4565974956583</v>
      </c>
      <c r="D65" s="29">
        <v>1370.3585238062155</v>
      </c>
      <c r="E65" s="29">
        <v>1383.8800897735575</v>
      </c>
      <c r="F65" s="29">
        <v>1384.6022788866396</v>
      </c>
      <c r="G65" s="29">
        <v>1321.8535548755158</v>
      </c>
      <c r="H65" s="29">
        <v>1274.3504625273624</v>
      </c>
      <c r="I65" s="29">
        <v>1293.0636644537353</v>
      </c>
      <c r="J65" s="29">
        <v>1273.3399747232056</v>
      </c>
      <c r="K65" s="29">
        <v>1227.4780830445877</v>
      </c>
      <c r="L65" s="29">
        <v>1288.8442255180314</v>
      </c>
      <c r="M65" s="29">
        <v>1277.7688467836697</v>
      </c>
      <c r="N65" s="29">
        <v>1330.8933442640819</v>
      </c>
      <c r="O65" s="29">
        <v>1381.5191676331185</v>
      </c>
      <c r="P65" s="29">
        <v>1422.4486130047362</v>
      </c>
      <c r="Q65" s="29">
        <v>1479.1148356700094</v>
      </c>
    </row>
    <row r="66" spans="1:17" x14ac:dyDescent="0.25">
      <c r="A66" s="110" t="s">
        <v>222</v>
      </c>
      <c r="B66" s="111">
        <v>252.71550567937507</v>
      </c>
      <c r="C66" s="111">
        <v>260.23785402367173</v>
      </c>
      <c r="D66" s="111">
        <v>268.67891677575437</v>
      </c>
      <c r="E66" s="111">
        <v>269.56244778256132</v>
      </c>
      <c r="F66" s="111">
        <v>271.93432914024686</v>
      </c>
      <c r="G66" s="111">
        <v>265.87797803659333</v>
      </c>
      <c r="H66" s="111">
        <v>251.07559748412822</v>
      </c>
      <c r="I66" s="111">
        <v>255.47588811206793</v>
      </c>
      <c r="J66" s="111">
        <v>250.67056985633999</v>
      </c>
      <c r="K66" s="111">
        <v>237.45214799940231</v>
      </c>
      <c r="L66" s="111">
        <v>249.04194082296871</v>
      </c>
      <c r="M66" s="111">
        <v>249.12567851834712</v>
      </c>
      <c r="N66" s="111">
        <v>258.47074993210521</v>
      </c>
      <c r="O66" s="111">
        <v>264.92003909939024</v>
      </c>
      <c r="P66" s="111">
        <v>273.4533033387371</v>
      </c>
      <c r="Q66" s="111">
        <v>284.52797684717552</v>
      </c>
    </row>
    <row r="67" spans="1:17" x14ac:dyDescent="0.25">
      <c r="A67" s="110" t="s">
        <v>223</v>
      </c>
      <c r="B67" s="111">
        <v>69.906511455071751</v>
      </c>
      <c r="C67" s="111">
        <v>71.827352831917352</v>
      </c>
      <c r="D67" s="111">
        <v>74.110886681514899</v>
      </c>
      <c r="E67" s="111">
        <v>75.242568056538332</v>
      </c>
      <c r="F67" s="111">
        <v>75.230049084973416</v>
      </c>
      <c r="G67" s="111">
        <v>71.786816290733427</v>
      </c>
      <c r="H67" s="111">
        <v>69.126414449593682</v>
      </c>
      <c r="I67" s="111">
        <v>69.97402048918849</v>
      </c>
      <c r="J67" s="111">
        <v>68.862193864540046</v>
      </c>
      <c r="K67" s="111">
        <v>66.000773511192335</v>
      </c>
      <c r="L67" s="111">
        <v>69.509857977917846</v>
      </c>
      <c r="M67" s="111">
        <v>69.198080538547785</v>
      </c>
      <c r="N67" s="111">
        <v>72.048492320155475</v>
      </c>
      <c r="O67" s="111">
        <v>74.870888417316067</v>
      </c>
      <c r="P67" s="111">
        <v>77.219290662447875</v>
      </c>
      <c r="Q67" s="111">
        <v>80.287534406502786</v>
      </c>
    </row>
    <row r="68" spans="1:17" x14ac:dyDescent="0.25">
      <c r="A68" s="35" t="s">
        <v>83</v>
      </c>
      <c r="B68" s="36">
        <v>7.2796420651871001</v>
      </c>
      <c r="C68" s="36">
        <v>6.7782972407595965</v>
      </c>
      <c r="D68" s="36">
        <v>6.7319022846298884</v>
      </c>
      <c r="E68" s="36">
        <v>6.5563144233689243</v>
      </c>
      <c r="F68" s="36">
        <v>6.5195963482591202</v>
      </c>
      <c r="G68" s="36">
        <v>6.9157170519106099</v>
      </c>
      <c r="H68" s="36">
        <v>6.5203507367753284</v>
      </c>
      <c r="I68" s="36">
        <v>6.791904584002836</v>
      </c>
      <c r="J68" s="36">
        <v>6.0311197256058406</v>
      </c>
      <c r="K68" s="36">
        <v>5.8205911056533424</v>
      </c>
      <c r="L68" s="36">
        <v>5.7533683319893338</v>
      </c>
      <c r="M68" s="36">
        <v>5.760319389586364</v>
      </c>
      <c r="N68" s="36">
        <v>6.2179454267495879</v>
      </c>
      <c r="O68" s="36">
        <v>5.2669272602383792</v>
      </c>
      <c r="P68" s="36">
        <v>5.3374141832161142</v>
      </c>
      <c r="Q68" s="36">
        <v>5.8830458164203723</v>
      </c>
    </row>
    <row r="69" spans="1:17" x14ac:dyDescent="0.25">
      <c r="A69" s="35" t="s">
        <v>95</v>
      </c>
      <c r="B69" s="36">
        <v>0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</row>
    <row r="70" spans="1:17" x14ac:dyDescent="0.25">
      <c r="A70" s="35" t="s">
        <v>90</v>
      </c>
      <c r="B70" s="36">
        <v>2.603195849576085E-17</v>
      </c>
      <c r="C70" s="36">
        <v>2.319668577295867E-16</v>
      </c>
      <c r="D70" s="36">
        <v>1.2690896383975288E-15</v>
      </c>
      <c r="E70" s="36">
        <v>1.2209005744856277E-3</v>
      </c>
      <c r="F70" s="36">
        <v>3.2842919947120734E-2</v>
      </c>
      <c r="G70" s="36">
        <v>4.891139605341056E-4</v>
      </c>
      <c r="H70" s="36">
        <v>1.4502460853160957E-16</v>
      </c>
      <c r="I70" s="36">
        <v>1.8506542125524662E-15</v>
      </c>
      <c r="J70" s="36">
        <v>1.2511919571235384E-15</v>
      </c>
      <c r="K70" s="36">
        <v>2.2899550231612105E-17</v>
      </c>
      <c r="L70" s="36">
        <v>2.4039453728234477E-16</v>
      </c>
      <c r="M70" s="36">
        <v>1.0848765621146334E-2</v>
      </c>
      <c r="N70" s="36">
        <v>1.0198926564704194E-15</v>
      </c>
      <c r="O70" s="36">
        <v>2.1715575499981436E-2</v>
      </c>
      <c r="P70" s="36">
        <v>4.5814434772045574E-2</v>
      </c>
      <c r="Q70" s="36">
        <v>2.6144234190352288E-2</v>
      </c>
    </row>
    <row r="71" spans="1:17" x14ac:dyDescent="0.25">
      <c r="A71" s="35" t="s">
        <v>78</v>
      </c>
      <c r="B71" s="36">
        <v>4.8337779804056673</v>
      </c>
      <c r="C71" s="36">
        <v>5.277502342975767</v>
      </c>
      <c r="D71" s="36">
        <v>5.1018780109428414</v>
      </c>
      <c r="E71" s="36">
        <v>4.7073973319771758</v>
      </c>
      <c r="F71" s="36">
        <v>5.255772122260046</v>
      </c>
      <c r="G71" s="36">
        <v>5.3259188053606019</v>
      </c>
      <c r="H71" s="36">
        <v>4.3657304122686122</v>
      </c>
      <c r="I71" s="36">
        <v>4.5941254393287512</v>
      </c>
      <c r="J71" s="36">
        <v>4.2367441667087569</v>
      </c>
      <c r="K71" s="36">
        <v>3.5448410253201708</v>
      </c>
      <c r="L71" s="36">
        <v>3.4272007626054464</v>
      </c>
      <c r="M71" s="36">
        <v>2.8849574044404052</v>
      </c>
      <c r="N71" s="36">
        <v>2.722130275226049</v>
      </c>
      <c r="O71" s="36">
        <v>2.7565566811029392</v>
      </c>
      <c r="P71" s="36">
        <v>2.7229588624621308</v>
      </c>
      <c r="Q71" s="36">
        <v>2.95039350844818</v>
      </c>
    </row>
    <row r="72" spans="1:17" x14ac:dyDescent="0.25">
      <c r="A72" s="35" t="s">
        <v>84</v>
      </c>
      <c r="B72" s="36">
        <v>9.4877884853772958</v>
      </c>
      <c r="C72" s="36">
        <v>10.211974115563603</v>
      </c>
      <c r="D72" s="36">
        <v>10.297799022745615</v>
      </c>
      <c r="E72" s="36">
        <v>10.090396505632627</v>
      </c>
      <c r="F72" s="36">
        <v>9.3001356690519881</v>
      </c>
      <c r="G72" s="36">
        <v>8.3814765746384658</v>
      </c>
      <c r="H72" s="36">
        <v>8.6892629642165318</v>
      </c>
      <c r="I72" s="36">
        <v>7.4457803128820741</v>
      </c>
      <c r="J72" s="36">
        <v>7.3211254202660054</v>
      </c>
      <c r="K72" s="36">
        <v>5.8846133466539019</v>
      </c>
      <c r="L72" s="36">
        <v>4.9307133514189045</v>
      </c>
      <c r="M72" s="36">
        <v>4.4236214595939591</v>
      </c>
      <c r="N72" s="36">
        <v>3.846721884524698</v>
      </c>
      <c r="O72" s="36">
        <v>3.2835060596676793</v>
      </c>
      <c r="P72" s="36">
        <v>2.9338275872167907</v>
      </c>
      <c r="Q72" s="36">
        <v>3.0530810391250531</v>
      </c>
    </row>
    <row r="73" spans="1:17" x14ac:dyDescent="0.25">
      <c r="A73" s="35" t="s">
        <v>96</v>
      </c>
      <c r="B73" s="36">
        <v>8.1953546347216022E-2</v>
      </c>
      <c r="C73" s="36">
        <v>9.8822662924429136E-2</v>
      </c>
      <c r="D73" s="36">
        <v>0.13623696062386761</v>
      </c>
      <c r="E73" s="36">
        <v>9.5140464715021827E-2</v>
      </c>
      <c r="F73" s="36">
        <v>6.312043508694748E-2</v>
      </c>
      <c r="G73" s="36">
        <v>5.7416385121875538E-2</v>
      </c>
      <c r="H73" s="36">
        <v>7.0054329615482358E-2</v>
      </c>
      <c r="I73" s="36">
        <v>0.11244035257128981</v>
      </c>
      <c r="J73" s="36">
        <v>0.16521078897418712</v>
      </c>
      <c r="K73" s="36">
        <v>0.12915482361836075</v>
      </c>
      <c r="L73" s="36">
        <v>0.17528841131475129</v>
      </c>
      <c r="M73" s="36">
        <v>0.29148161752435459</v>
      </c>
      <c r="N73" s="36">
        <v>0.26110912614880505</v>
      </c>
      <c r="O73" s="36">
        <v>0.31746418924413627</v>
      </c>
      <c r="P73" s="36">
        <v>0.23502901521126721</v>
      </c>
      <c r="Q73" s="36">
        <v>0.34316094830637417</v>
      </c>
    </row>
    <row r="74" spans="1:17" x14ac:dyDescent="0.25">
      <c r="A74" s="35" t="s">
        <v>79</v>
      </c>
      <c r="B74" s="36">
        <v>42.174110342224814</v>
      </c>
      <c r="C74" s="36">
        <v>43.555164143133311</v>
      </c>
      <c r="D74" s="36">
        <v>45.497295074876106</v>
      </c>
      <c r="E74" s="36">
        <v>47.280517661560438</v>
      </c>
      <c r="F74" s="36">
        <v>46.163711812055141</v>
      </c>
      <c r="G74" s="36">
        <v>43.884641463200275</v>
      </c>
      <c r="H74" s="36">
        <v>41.790300668027484</v>
      </c>
      <c r="I74" s="36">
        <v>42.527071604735788</v>
      </c>
      <c r="J74" s="36">
        <v>42.246306749668804</v>
      </c>
      <c r="K74" s="36">
        <v>42.499378526590554</v>
      </c>
      <c r="L74" s="36">
        <v>47.092515120254355</v>
      </c>
      <c r="M74" s="36">
        <v>46.713507668158947</v>
      </c>
      <c r="N74" s="36">
        <v>49.877592456360063</v>
      </c>
      <c r="O74" s="36">
        <v>53.805425747251135</v>
      </c>
      <c r="P74" s="36">
        <v>55.381331385307341</v>
      </c>
      <c r="Q74" s="36">
        <v>56.741861624548022</v>
      </c>
    </row>
    <row r="75" spans="1:17" x14ac:dyDescent="0.25">
      <c r="A75" s="35" t="s">
        <v>85</v>
      </c>
      <c r="B75" s="36">
        <v>0.17874065670230532</v>
      </c>
      <c r="C75" s="36">
        <v>0.16361011405071799</v>
      </c>
      <c r="D75" s="36">
        <v>0.16333869642893237</v>
      </c>
      <c r="E75" s="36">
        <v>2.1858812557017514E-2</v>
      </c>
      <c r="F75" s="36">
        <v>2.8158767972439672E-2</v>
      </c>
      <c r="G75" s="36">
        <v>4.2794727497304334E-3</v>
      </c>
      <c r="H75" s="36">
        <v>1.8578724786203866E-3</v>
      </c>
      <c r="I75" s="36">
        <v>0</v>
      </c>
      <c r="J75" s="36">
        <v>6.4399135358213493E-3</v>
      </c>
      <c r="K75" s="36">
        <v>4.8103140321702929E-3</v>
      </c>
      <c r="L75" s="36">
        <v>4.6030662196250519E-3</v>
      </c>
      <c r="M75" s="36">
        <v>1.3258030407937154E-3</v>
      </c>
      <c r="N75" s="36">
        <v>1.2736872300869368E-4</v>
      </c>
      <c r="O75" s="36">
        <v>2.6882601086869423E-3</v>
      </c>
      <c r="P75" s="36">
        <v>4.8165990116751769E-3</v>
      </c>
      <c r="Q75" s="36">
        <v>4.914032682046085E-3</v>
      </c>
    </row>
    <row r="76" spans="1:17" x14ac:dyDescent="0.25">
      <c r="A76" s="35" t="s">
        <v>97</v>
      </c>
      <c r="B76" s="36">
        <v>2.0608049434006528</v>
      </c>
      <c r="C76" s="36">
        <v>1.9936521292641831</v>
      </c>
      <c r="D76" s="36">
        <v>2.1071103663730963</v>
      </c>
      <c r="E76" s="36">
        <v>2.3458554596466259</v>
      </c>
      <c r="F76" s="36">
        <v>2.5068380847940683</v>
      </c>
      <c r="G76" s="36">
        <v>2.4826565710013844</v>
      </c>
      <c r="H76" s="36">
        <v>2.8163846533993926</v>
      </c>
      <c r="I76" s="36">
        <v>2.9227276240626421</v>
      </c>
      <c r="J76" s="36">
        <v>3.2532673304146917</v>
      </c>
      <c r="K76" s="36">
        <v>3.1533996464083458</v>
      </c>
      <c r="L76" s="36">
        <v>3.3583728859803994</v>
      </c>
      <c r="M76" s="36">
        <v>3.5495251560649299</v>
      </c>
      <c r="N76" s="36">
        <v>3.3418222660032946</v>
      </c>
      <c r="O76" s="36">
        <v>3.1981311264193995</v>
      </c>
      <c r="P76" s="36">
        <v>3.6450250599480891</v>
      </c>
      <c r="Q76" s="36">
        <v>3.9148446850816794</v>
      </c>
    </row>
    <row r="77" spans="1:17" x14ac:dyDescent="0.25">
      <c r="A77" s="35" t="s">
        <v>98</v>
      </c>
      <c r="B77" s="36">
        <v>3.8096934354266896</v>
      </c>
      <c r="C77" s="36">
        <v>3.7483300832457349</v>
      </c>
      <c r="D77" s="36">
        <v>4.0753262648945547</v>
      </c>
      <c r="E77" s="36">
        <v>4.1438664965060221</v>
      </c>
      <c r="F77" s="36">
        <v>5.3598729255465534</v>
      </c>
      <c r="G77" s="36">
        <v>4.7342208527899432</v>
      </c>
      <c r="H77" s="36">
        <v>4.8724728128122061</v>
      </c>
      <c r="I77" s="36">
        <v>5.5799705716051013</v>
      </c>
      <c r="J77" s="36">
        <v>5.6019797693659426</v>
      </c>
      <c r="K77" s="36">
        <v>4.9639847229154839</v>
      </c>
      <c r="L77" s="36">
        <v>4.7677960481350343</v>
      </c>
      <c r="M77" s="36">
        <v>5.5624932745169069</v>
      </c>
      <c r="N77" s="36">
        <v>5.7810435164199712</v>
      </c>
      <c r="O77" s="36">
        <v>6.2184735177837327</v>
      </c>
      <c r="P77" s="36">
        <v>6.9130735353024164</v>
      </c>
      <c r="Q77" s="36">
        <v>7.3700885177007089</v>
      </c>
    </row>
    <row r="78" spans="1:17" x14ac:dyDescent="0.25">
      <c r="A78" s="110" t="s">
        <v>224</v>
      </c>
      <c r="B78" s="111">
        <v>971.33656087270879</v>
      </c>
      <c r="C78" s="111">
        <v>994.3913906400694</v>
      </c>
      <c r="D78" s="111">
        <v>1027.568720348946</v>
      </c>
      <c r="E78" s="111">
        <v>1039.0750739344578</v>
      </c>
      <c r="F78" s="111">
        <v>1037.437900661419</v>
      </c>
      <c r="G78" s="111">
        <v>984.18876054818952</v>
      </c>
      <c r="H78" s="111">
        <v>954.14845059364075</v>
      </c>
      <c r="I78" s="111">
        <v>967.61375585247913</v>
      </c>
      <c r="J78" s="111">
        <v>953.80721100232563</v>
      </c>
      <c r="K78" s="111">
        <v>924.02516153399279</v>
      </c>
      <c r="L78" s="111">
        <v>970.29242671714496</v>
      </c>
      <c r="M78" s="111">
        <v>959.445087726775</v>
      </c>
      <c r="N78" s="111">
        <v>1000.3741020118213</v>
      </c>
      <c r="O78" s="111">
        <v>1041.7282401164123</v>
      </c>
      <c r="P78" s="111">
        <v>1071.7760190035515</v>
      </c>
      <c r="Q78" s="111">
        <v>1114.2993244163313</v>
      </c>
    </row>
    <row r="79" spans="1:17" x14ac:dyDescent="0.25">
      <c r="A79" s="78" t="s">
        <v>225</v>
      </c>
      <c r="B79" s="79">
        <v>685.39762806878889</v>
      </c>
      <c r="C79" s="79">
        <v>682.48567047208599</v>
      </c>
      <c r="D79" s="79">
        <v>706.64191861905567</v>
      </c>
      <c r="E79" s="79">
        <v>797.72890154348852</v>
      </c>
      <c r="F79" s="79">
        <v>911.41180686151483</v>
      </c>
      <c r="G79" s="79">
        <v>1179.6280140889558</v>
      </c>
      <c r="H79" s="79">
        <v>1261.122732443253</v>
      </c>
      <c r="I79" s="79">
        <v>1320.7169486093694</v>
      </c>
      <c r="J79" s="79">
        <v>1423.3263957298034</v>
      </c>
      <c r="K79" s="79">
        <v>1472.4582859259315</v>
      </c>
      <c r="L79" s="79">
        <v>1484.6940377747273</v>
      </c>
      <c r="M79" s="79">
        <v>1611.6775047655722</v>
      </c>
      <c r="N79" s="79">
        <v>1575.9177665068337</v>
      </c>
      <c r="O79" s="79">
        <v>1630.875038627021</v>
      </c>
      <c r="P79" s="79">
        <v>1735.0150930078853</v>
      </c>
      <c r="Q79" s="79">
        <v>1780.0485700463621</v>
      </c>
    </row>
    <row r="81" spans="1:17" ht="12.75" x14ac:dyDescent="0.25">
      <c r="A81" s="14" t="s">
        <v>226</v>
      </c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</row>
    <row r="83" spans="1:17" x14ac:dyDescent="0.25">
      <c r="A83" s="40" t="s">
        <v>205</v>
      </c>
      <c r="B83" s="41">
        <f t="shared" ref="B83:Q83" si="0">SUM(B$84:B$88,B$90:B$92,B$94:B$96,B$97,B$99:B$103,B$105:B$108)</f>
        <v>1</v>
      </c>
      <c r="C83" s="41">
        <f t="shared" si="0"/>
        <v>0.99999999999999989</v>
      </c>
      <c r="D83" s="41">
        <f t="shared" si="0"/>
        <v>1.0000000000000004</v>
      </c>
      <c r="E83" s="41">
        <f t="shared" si="0"/>
        <v>0.99999999999999989</v>
      </c>
      <c r="F83" s="41">
        <f t="shared" si="0"/>
        <v>1</v>
      </c>
      <c r="G83" s="41">
        <f t="shared" si="0"/>
        <v>1</v>
      </c>
      <c r="H83" s="41">
        <f t="shared" si="0"/>
        <v>1.0000000000000002</v>
      </c>
      <c r="I83" s="41">
        <f t="shared" si="0"/>
        <v>1</v>
      </c>
      <c r="J83" s="41">
        <f t="shared" si="0"/>
        <v>1</v>
      </c>
      <c r="K83" s="41">
        <f t="shared" si="0"/>
        <v>1</v>
      </c>
      <c r="L83" s="41">
        <f t="shared" si="0"/>
        <v>0.99999999999999989</v>
      </c>
      <c r="M83" s="41">
        <f t="shared" si="0"/>
        <v>0.99999999999999956</v>
      </c>
      <c r="N83" s="41">
        <f t="shared" si="0"/>
        <v>1.0000000000000002</v>
      </c>
      <c r="O83" s="41">
        <f t="shared" si="0"/>
        <v>0.99999999999999978</v>
      </c>
      <c r="P83" s="41">
        <f t="shared" si="0"/>
        <v>1</v>
      </c>
      <c r="Q83" s="41">
        <f t="shared" si="0"/>
        <v>1.0000000000000002</v>
      </c>
    </row>
    <row r="84" spans="1:17" x14ac:dyDescent="0.25">
      <c r="A84" s="20" t="s">
        <v>73</v>
      </c>
      <c r="B84" s="68">
        <f t="shared" ref="B84:Q84" si="1">IF(B$6=0,0,B$6/B$5)</f>
        <v>1.618239457304067E-2</v>
      </c>
      <c r="C84" s="68">
        <f t="shared" si="1"/>
        <v>1.6184352909107177E-2</v>
      </c>
      <c r="D84" s="68">
        <f t="shared" si="1"/>
        <v>1.6178483419919485E-2</v>
      </c>
      <c r="E84" s="68">
        <f t="shared" si="1"/>
        <v>1.6119979808920139E-2</v>
      </c>
      <c r="F84" s="68">
        <f t="shared" si="1"/>
        <v>1.6078188877778239E-2</v>
      </c>
      <c r="G84" s="68">
        <f t="shared" si="1"/>
        <v>1.6013443041332183E-2</v>
      </c>
      <c r="H84" s="68">
        <f t="shared" si="1"/>
        <v>1.5974280593082636E-2</v>
      </c>
      <c r="I84" s="68">
        <f t="shared" si="1"/>
        <v>1.5930970095004614E-2</v>
      </c>
      <c r="J84" s="68">
        <f t="shared" si="1"/>
        <v>1.5899733454614606E-2</v>
      </c>
      <c r="K84" s="68">
        <f t="shared" si="1"/>
        <v>1.5830125138894691E-2</v>
      </c>
      <c r="L84" s="68">
        <f t="shared" si="1"/>
        <v>1.5815283518089199E-2</v>
      </c>
      <c r="M84" s="68">
        <f t="shared" si="1"/>
        <v>1.5760893532319055E-2</v>
      </c>
      <c r="N84" s="68">
        <f t="shared" si="1"/>
        <v>1.5763679558919302E-2</v>
      </c>
      <c r="O84" s="68">
        <f t="shared" si="1"/>
        <v>1.5721078954524965E-2</v>
      </c>
      <c r="P84" s="68">
        <f t="shared" si="1"/>
        <v>1.5705581560227885E-2</v>
      </c>
      <c r="Q84" s="68">
        <f t="shared" si="1"/>
        <v>1.5722863734987533E-2</v>
      </c>
    </row>
    <row r="85" spans="1:17" x14ac:dyDescent="0.25">
      <c r="A85" s="22" t="s">
        <v>74</v>
      </c>
      <c r="B85" s="69">
        <f t="shared" ref="B85:Q85" si="2">IF(B$7=0,0,B$7/B$5)</f>
        <v>4.2113256617547119E-3</v>
      </c>
      <c r="C85" s="69">
        <f t="shared" si="2"/>
        <v>4.2199142819599857E-3</v>
      </c>
      <c r="D85" s="69">
        <f t="shared" si="2"/>
        <v>4.2273210401631376E-3</v>
      </c>
      <c r="E85" s="69">
        <f t="shared" si="2"/>
        <v>4.2131499382189481E-3</v>
      </c>
      <c r="F85" s="69">
        <f t="shared" si="2"/>
        <v>4.191280719021355E-3</v>
      </c>
      <c r="G85" s="69">
        <f t="shared" si="2"/>
        <v>4.143967336203945E-3</v>
      </c>
      <c r="H85" s="69">
        <f t="shared" si="2"/>
        <v>4.1424401651309704E-3</v>
      </c>
      <c r="I85" s="69">
        <f t="shared" si="2"/>
        <v>4.1234616160940119E-3</v>
      </c>
      <c r="J85" s="69">
        <f t="shared" si="2"/>
        <v>4.1179695795819449E-3</v>
      </c>
      <c r="K85" s="69">
        <f t="shared" si="2"/>
        <v>4.1160432655380315E-3</v>
      </c>
      <c r="L85" s="69">
        <f t="shared" si="2"/>
        <v>4.1173887659693353E-3</v>
      </c>
      <c r="M85" s="69">
        <f t="shared" si="2"/>
        <v>4.0836555852346275E-3</v>
      </c>
      <c r="N85" s="69">
        <f t="shared" si="2"/>
        <v>4.0959577048974181E-3</v>
      </c>
      <c r="O85" s="69">
        <f t="shared" si="2"/>
        <v>4.103468490952473E-3</v>
      </c>
      <c r="P85" s="69">
        <f t="shared" si="2"/>
        <v>4.0938900312023361E-3</v>
      </c>
      <c r="Q85" s="69">
        <f t="shared" si="2"/>
        <v>4.1077969272833702E-3</v>
      </c>
    </row>
    <row r="86" spans="1:17" x14ac:dyDescent="0.25">
      <c r="A86" s="22" t="s">
        <v>75</v>
      </c>
      <c r="B86" s="69">
        <f t="shared" ref="B86:Q86" si="3">IF(B$8=0,0,B$8/B$5)</f>
        <v>5.2692159963528773E-2</v>
      </c>
      <c r="C86" s="69">
        <f t="shared" si="3"/>
        <v>5.2798766897341289E-2</v>
      </c>
      <c r="D86" s="69">
        <f t="shared" si="3"/>
        <v>5.2859649791869079E-2</v>
      </c>
      <c r="E86" s="69">
        <f t="shared" si="3"/>
        <v>5.2681049276588933E-2</v>
      </c>
      <c r="F86" s="69">
        <f t="shared" si="3"/>
        <v>5.2454121666767106E-2</v>
      </c>
      <c r="G86" s="69">
        <f t="shared" si="3"/>
        <v>5.1901643127896906E-2</v>
      </c>
      <c r="H86" s="69">
        <f t="shared" si="3"/>
        <v>5.1800891982669607E-2</v>
      </c>
      <c r="I86" s="69">
        <f t="shared" si="3"/>
        <v>5.1622681990127983E-2</v>
      </c>
      <c r="J86" s="69">
        <f t="shared" si="3"/>
        <v>5.1547209931134992E-2</v>
      </c>
      <c r="K86" s="69">
        <f t="shared" si="3"/>
        <v>5.147246706683601E-2</v>
      </c>
      <c r="L86" s="69">
        <f t="shared" si="3"/>
        <v>5.1487784206579186E-2</v>
      </c>
      <c r="M86" s="69">
        <f t="shared" si="3"/>
        <v>5.1072134467056517E-2</v>
      </c>
      <c r="N86" s="69">
        <f t="shared" si="3"/>
        <v>5.1233231276183705E-2</v>
      </c>
      <c r="O86" s="69">
        <f t="shared" si="3"/>
        <v>5.1356125651547013E-2</v>
      </c>
      <c r="P86" s="69">
        <f t="shared" si="3"/>
        <v>5.1235376225627564E-2</v>
      </c>
      <c r="Q86" s="69">
        <f t="shared" si="3"/>
        <v>5.1351795727531672E-2</v>
      </c>
    </row>
    <row r="87" spans="1:17" x14ac:dyDescent="0.25">
      <c r="A87" s="22" t="s">
        <v>76</v>
      </c>
      <c r="B87" s="69">
        <f t="shared" ref="B87:Q87" si="4">IF(B$9=0,0,B$9/B$5)</f>
        <v>2.8709975496750553E-2</v>
      </c>
      <c r="C87" s="69">
        <f t="shared" si="4"/>
        <v>2.8756949501019615E-2</v>
      </c>
      <c r="D87" s="69">
        <f t="shared" si="4"/>
        <v>2.8773400628461194E-2</v>
      </c>
      <c r="E87" s="69">
        <f t="shared" si="4"/>
        <v>2.8692604578958409E-2</v>
      </c>
      <c r="F87" s="69">
        <f t="shared" si="4"/>
        <v>2.8572874531091124E-2</v>
      </c>
      <c r="G87" s="69">
        <f t="shared" si="4"/>
        <v>2.8296161951688048E-2</v>
      </c>
      <c r="H87" s="69">
        <f t="shared" si="4"/>
        <v>2.8251744802799253E-2</v>
      </c>
      <c r="I87" s="69">
        <f t="shared" si="4"/>
        <v>2.8160349815585222E-2</v>
      </c>
      <c r="J87" s="69">
        <f t="shared" si="4"/>
        <v>2.8111240412320812E-2</v>
      </c>
      <c r="K87" s="69">
        <f t="shared" si="4"/>
        <v>2.8064198250453816E-2</v>
      </c>
      <c r="L87" s="69">
        <f t="shared" si="4"/>
        <v>2.8066447921854906E-2</v>
      </c>
      <c r="M87" s="69">
        <f t="shared" si="4"/>
        <v>2.7856571877861423E-2</v>
      </c>
      <c r="N87" s="69">
        <f t="shared" si="4"/>
        <v>2.7932047367062243E-2</v>
      </c>
      <c r="O87" s="69">
        <f t="shared" si="4"/>
        <v>2.7984731740747466E-2</v>
      </c>
      <c r="P87" s="69">
        <f t="shared" si="4"/>
        <v>2.7914853669451425E-2</v>
      </c>
      <c r="Q87" s="69">
        <f t="shared" si="4"/>
        <v>2.7952943594584081E-2</v>
      </c>
    </row>
    <row r="88" spans="1:17" x14ac:dyDescent="0.25">
      <c r="A88" s="24" t="s">
        <v>77</v>
      </c>
      <c r="B88" s="70">
        <f t="shared" ref="B88:Q88" si="5">IF(B$10=0,0,B$10/B$5)</f>
        <v>3.2773869649062363E-2</v>
      </c>
      <c r="C88" s="70">
        <f t="shared" si="5"/>
        <v>3.2688469157027542E-2</v>
      </c>
      <c r="D88" s="70">
        <f t="shared" si="5"/>
        <v>3.2696329729307368E-2</v>
      </c>
      <c r="E88" s="70">
        <f t="shared" si="5"/>
        <v>3.2722053192269999E-2</v>
      </c>
      <c r="F88" s="70">
        <f t="shared" si="5"/>
        <v>3.2488309309251319E-2</v>
      </c>
      <c r="G88" s="70">
        <f t="shared" si="5"/>
        <v>3.2274881609242578E-2</v>
      </c>
      <c r="H88" s="70">
        <f t="shared" si="5"/>
        <v>3.2166131211263063E-2</v>
      </c>
      <c r="I88" s="70">
        <f t="shared" si="5"/>
        <v>3.211626459733237E-2</v>
      </c>
      <c r="J88" s="70">
        <f t="shared" si="5"/>
        <v>3.2170794893873797E-2</v>
      </c>
      <c r="K88" s="70">
        <f t="shared" si="5"/>
        <v>3.2094580332734476E-2</v>
      </c>
      <c r="L88" s="70">
        <f t="shared" si="5"/>
        <v>3.2056277036450691E-2</v>
      </c>
      <c r="M88" s="70">
        <f t="shared" si="5"/>
        <v>3.2048417312590151E-2</v>
      </c>
      <c r="N88" s="70">
        <f t="shared" si="5"/>
        <v>3.210507446924913E-2</v>
      </c>
      <c r="O88" s="70">
        <f t="shared" si="5"/>
        <v>3.2210946351123031E-2</v>
      </c>
      <c r="P88" s="70">
        <f t="shared" si="5"/>
        <v>3.2211625633159269E-2</v>
      </c>
      <c r="Q88" s="70">
        <f t="shared" si="5"/>
        <v>3.2159201668048504E-2</v>
      </c>
    </row>
    <row r="89" spans="1:17" x14ac:dyDescent="0.25">
      <c r="A89" s="45" t="s">
        <v>206</v>
      </c>
      <c r="B89" s="71">
        <f t="shared" ref="B89:Q89" si="6">IF(B$15=0,0,B$15/B$5)</f>
        <v>7.9246183090934549E-2</v>
      </c>
      <c r="C89" s="71">
        <f t="shared" si="6"/>
        <v>7.8805426964590558E-2</v>
      </c>
      <c r="D89" s="71">
        <f t="shared" si="6"/>
        <v>7.7926725766378852E-2</v>
      </c>
      <c r="E89" s="71">
        <f t="shared" si="6"/>
        <v>7.9140935482389665E-2</v>
      </c>
      <c r="F89" s="71">
        <f t="shared" si="6"/>
        <v>7.9195392614850355E-2</v>
      </c>
      <c r="G89" s="71">
        <f t="shared" si="6"/>
        <v>7.8889820037862102E-2</v>
      </c>
      <c r="H89" s="71">
        <f t="shared" si="6"/>
        <v>7.8806716746913155E-2</v>
      </c>
      <c r="I89" s="71">
        <f t="shared" si="6"/>
        <v>7.8640429165111353E-2</v>
      </c>
      <c r="J89" s="71">
        <f t="shared" si="6"/>
        <v>7.8525530986214329E-2</v>
      </c>
      <c r="K89" s="71">
        <f t="shared" si="6"/>
        <v>7.8369583281082497E-2</v>
      </c>
      <c r="L89" s="71">
        <f t="shared" si="6"/>
        <v>7.8280383135102494E-2</v>
      </c>
      <c r="M89" s="71">
        <f t="shared" si="6"/>
        <v>7.8039408884977901E-2</v>
      </c>
      <c r="N89" s="71">
        <f t="shared" si="6"/>
        <v>7.8119887160940663E-2</v>
      </c>
      <c r="O89" s="71">
        <f t="shared" si="6"/>
        <v>7.790370552091784E-2</v>
      </c>
      <c r="P89" s="71">
        <f t="shared" si="6"/>
        <v>7.777800194511901E-2</v>
      </c>
      <c r="Q89" s="71">
        <f t="shared" si="6"/>
        <v>7.7829903275513146E-2</v>
      </c>
    </row>
    <row r="90" spans="1:17" x14ac:dyDescent="0.25">
      <c r="A90" s="47" t="s">
        <v>207</v>
      </c>
      <c r="B90" s="73">
        <f t="shared" ref="B90:Q90" si="7">IF(B$16=0,0,B$16/B$5)</f>
        <v>2.8129067219132397E-2</v>
      </c>
      <c r="C90" s="73">
        <f t="shared" si="7"/>
        <v>2.7829222627102811E-2</v>
      </c>
      <c r="D90" s="73">
        <f t="shared" si="7"/>
        <v>2.7769543237918429E-2</v>
      </c>
      <c r="E90" s="73">
        <f t="shared" si="7"/>
        <v>2.7967809940227524E-2</v>
      </c>
      <c r="F90" s="73">
        <f t="shared" si="7"/>
        <v>2.8135465997338984E-2</v>
      </c>
      <c r="G90" s="73">
        <f t="shared" si="7"/>
        <v>2.8430973298570326E-2</v>
      </c>
      <c r="H90" s="73">
        <f t="shared" si="7"/>
        <v>2.8397529416091478E-2</v>
      </c>
      <c r="I90" s="73">
        <f t="shared" si="7"/>
        <v>2.8292975295129238E-2</v>
      </c>
      <c r="J90" s="73">
        <f t="shared" si="7"/>
        <v>2.8254179102778876E-2</v>
      </c>
      <c r="K90" s="73">
        <f t="shared" si="7"/>
        <v>2.799143563996899E-2</v>
      </c>
      <c r="L90" s="73">
        <f t="shared" si="7"/>
        <v>2.7998197580981182E-2</v>
      </c>
      <c r="M90" s="73">
        <f t="shared" si="7"/>
        <v>2.8177443368210216E-2</v>
      </c>
      <c r="N90" s="73">
        <f t="shared" si="7"/>
        <v>2.80154506861152E-2</v>
      </c>
      <c r="O90" s="73">
        <f t="shared" si="7"/>
        <v>2.7729042723495464E-2</v>
      </c>
      <c r="P90" s="73">
        <f t="shared" si="7"/>
        <v>2.7722455530391633E-2</v>
      </c>
      <c r="Q90" s="73">
        <f t="shared" si="7"/>
        <v>2.7758915937847066E-2</v>
      </c>
    </row>
    <row r="91" spans="1:17" x14ac:dyDescent="0.25">
      <c r="A91" s="47" t="s">
        <v>208</v>
      </c>
      <c r="B91" s="73">
        <f t="shared" ref="B91:Q91" si="8">IF(B$22=0,0,B$22/B$5)</f>
        <v>5.1014319889798522E-2</v>
      </c>
      <c r="C91" s="73">
        <f t="shared" si="8"/>
        <v>5.0872942128645383E-2</v>
      </c>
      <c r="D91" s="73">
        <f t="shared" si="8"/>
        <v>5.0056484551816167E-2</v>
      </c>
      <c r="E91" s="73">
        <f t="shared" si="8"/>
        <v>5.1067831306838868E-2</v>
      </c>
      <c r="F91" s="73">
        <f t="shared" si="8"/>
        <v>5.0954534786440443E-2</v>
      </c>
      <c r="G91" s="73">
        <f t="shared" si="8"/>
        <v>5.0355182827955661E-2</v>
      </c>
      <c r="H91" s="73">
        <f t="shared" si="8"/>
        <v>5.0309590770237306E-2</v>
      </c>
      <c r="I91" s="73">
        <f t="shared" si="8"/>
        <v>5.0247820941141837E-2</v>
      </c>
      <c r="J91" s="73">
        <f t="shared" si="8"/>
        <v>5.0172637600139042E-2</v>
      </c>
      <c r="K91" s="73">
        <f t="shared" si="8"/>
        <v>5.0277904497492344E-2</v>
      </c>
      <c r="L91" s="73">
        <f t="shared" si="8"/>
        <v>5.0181180281545001E-2</v>
      </c>
      <c r="M91" s="73">
        <f t="shared" si="8"/>
        <v>4.9765841467447836E-2</v>
      </c>
      <c r="N91" s="73">
        <f t="shared" si="8"/>
        <v>5.0004891251583888E-2</v>
      </c>
      <c r="O91" s="73">
        <f t="shared" si="8"/>
        <v>5.0074124130655429E-2</v>
      </c>
      <c r="P91" s="73">
        <f t="shared" si="8"/>
        <v>4.9955022390995432E-2</v>
      </c>
      <c r="Q91" s="73">
        <f t="shared" si="8"/>
        <v>4.997140589325863E-2</v>
      </c>
    </row>
    <row r="92" spans="1:17" x14ac:dyDescent="0.25">
      <c r="A92" s="47" t="s">
        <v>209</v>
      </c>
      <c r="B92" s="73">
        <f t="shared" ref="B92:Q92" si="9">IF(B$23=0,0,B$23/B$5)</f>
        <v>1.0279598200365448E-4</v>
      </c>
      <c r="C92" s="73">
        <f t="shared" si="9"/>
        <v>1.0326220884235644E-4</v>
      </c>
      <c r="D92" s="73">
        <f t="shared" si="9"/>
        <v>1.0069797664424188E-4</v>
      </c>
      <c r="E92" s="73">
        <f t="shared" si="9"/>
        <v>1.0529423532327119E-4</v>
      </c>
      <c r="F92" s="73">
        <f t="shared" si="9"/>
        <v>1.0539183107091445E-4</v>
      </c>
      <c r="G92" s="73">
        <f t="shared" si="9"/>
        <v>1.0366391133612668E-4</v>
      </c>
      <c r="H92" s="73">
        <f t="shared" si="9"/>
        <v>9.9596560584380348E-5</v>
      </c>
      <c r="I92" s="73">
        <f t="shared" si="9"/>
        <v>9.9632928840287369E-5</v>
      </c>
      <c r="J92" s="73">
        <f t="shared" si="9"/>
        <v>9.8714283296409135E-5</v>
      </c>
      <c r="K92" s="73">
        <f t="shared" si="9"/>
        <v>1.0024314362114454E-4</v>
      </c>
      <c r="L92" s="73">
        <f t="shared" si="9"/>
        <v>1.0100527257631043E-4</v>
      </c>
      <c r="M92" s="73">
        <f t="shared" si="9"/>
        <v>9.6124049319823077E-5</v>
      </c>
      <c r="N92" s="73">
        <f t="shared" si="9"/>
        <v>9.9545223241588718E-5</v>
      </c>
      <c r="O92" s="73">
        <f t="shared" si="9"/>
        <v>1.0053866676692648E-4</v>
      </c>
      <c r="P92" s="73">
        <f t="shared" si="9"/>
        <v>1.0052402373193154E-4</v>
      </c>
      <c r="Q92" s="73">
        <f t="shared" si="9"/>
        <v>9.9581444407444405E-5</v>
      </c>
    </row>
    <row r="93" spans="1:17" x14ac:dyDescent="0.25">
      <c r="A93" s="45" t="s">
        <v>210</v>
      </c>
      <c r="B93" s="71">
        <f t="shared" ref="B93:Q93" si="10">IF(B$24=0,0,B$24/B$5)</f>
        <v>3.360883043176191E-2</v>
      </c>
      <c r="C93" s="71">
        <f t="shared" si="10"/>
        <v>3.3693365475590147E-2</v>
      </c>
      <c r="D93" s="71">
        <f t="shared" si="10"/>
        <v>3.3691352177395661E-2</v>
      </c>
      <c r="E93" s="71">
        <f t="shared" si="10"/>
        <v>3.3611228890287524E-2</v>
      </c>
      <c r="F93" s="71">
        <f t="shared" si="10"/>
        <v>3.3582881561612224E-2</v>
      </c>
      <c r="G93" s="71">
        <f t="shared" si="10"/>
        <v>3.3499496365066314E-2</v>
      </c>
      <c r="H93" s="71">
        <f t="shared" si="10"/>
        <v>3.3481423678884896E-2</v>
      </c>
      <c r="I93" s="71">
        <f t="shared" si="10"/>
        <v>3.3374735085380032E-2</v>
      </c>
      <c r="J93" s="71">
        <f t="shared" si="10"/>
        <v>3.3292406804288063E-2</v>
      </c>
      <c r="K93" s="71">
        <f t="shared" si="10"/>
        <v>3.3192359231213116E-2</v>
      </c>
      <c r="L93" s="71">
        <f t="shared" si="10"/>
        <v>3.3161479602720575E-2</v>
      </c>
      <c r="M93" s="71">
        <f t="shared" si="10"/>
        <v>3.3044830800703563E-2</v>
      </c>
      <c r="N93" s="71">
        <f t="shared" si="10"/>
        <v>3.307750676838677E-2</v>
      </c>
      <c r="O93" s="71">
        <f t="shared" si="10"/>
        <v>3.2890036747584603E-2</v>
      </c>
      <c r="P93" s="71">
        <f t="shared" si="10"/>
        <v>3.2831849822879601E-2</v>
      </c>
      <c r="Q93" s="71">
        <f t="shared" si="10"/>
        <v>3.2885469454580186E-2</v>
      </c>
    </row>
    <row r="94" spans="1:17" x14ac:dyDescent="0.25">
      <c r="A94" s="47" t="s">
        <v>211</v>
      </c>
      <c r="B94" s="73">
        <f t="shared" ref="B94:Q94" si="11">IF(B$25=0,0,B$25/B$5)</f>
        <v>2.2885749635140139E-2</v>
      </c>
      <c r="C94" s="73">
        <f t="shared" si="11"/>
        <v>2.2588606022042636E-2</v>
      </c>
      <c r="D94" s="73">
        <f t="shared" si="11"/>
        <v>2.2635177979727632E-2</v>
      </c>
      <c r="E94" s="73">
        <f t="shared" si="11"/>
        <v>2.2800067587744548E-2</v>
      </c>
      <c r="F94" s="73">
        <f t="shared" si="11"/>
        <v>2.2587891204452079E-2</v>
      </c>
      <c r="G94" s="73">
        <f t="shared" si="11"/>
        <v>2.2479366105250767E-2</v>
      </c>
      <c r="H94" s="73">
        <f t="shared" si="11"/>
        <v>2.2453176168704913E-2</v>
      </c>
      <c r="I94" s="73">
        <f t="shared" si="11"/>
        <v>2.2416455404201785E-2</v>
      </c>
      <c r="J94" s="73">
        <f t="shared" si="11"/>
        <v>2.254399908433944E-2</v>
      </c>
      <c r="K94" s="73">
        <f t="shared" si="11"/>
        <v>2.2572039710756869E-2</v>
      </c>
      <c r="L94" s="73">
        <f t="shared" si="11"/>
        <v>2.2535250446849252E-2</v>
      </c>
      <c r="M94" s="73">
        <f t="shared" si="11"/>
        <v>2.2682004344052795E-2</v>
      </c>
      <c r="N94" s="73">
        <f t="shared" si="11"/>
        <v>2.2731279602280274E-2</v>
      </c>
      <c r="O94" s="73">
        <f t="shared" si="11"/>
        <v>2.2840754487833195E-2</v>
      </c>
      <c r="P94" s="73">
        <f t="shared" si="11"/>
        <v>2.2836603592966902E-2</v>
      </c>
      <c r="Q94" s="73">
        <f t="shared" si="11"/>
        <v>2.2790023079276297E-2</v>
      </c>
    </row>
    <row r="95" spans="1:17" x14ac:dyDescent="0.25">
      <c r="A95" s="47" t="s">
        <v>212</v>
      </c>
      <c r="B95" s="73">
        <f t="shared" ref="B95:Q95" si="12">IF(B$31=0,0,B$31/B$5)</f>
        <v>1.050238548998202E-2</v>
      </c>
      <c r="C95" s="73">
        <f t="shared" si="12"/>
        <v>1.0879460088800546E-2</v>
      </c>
      <c r="D95" s="73">
        <f t="shared" si="12"/>
        <v>1.083646952135332E-2</v>
      </c>
      <c r="E95" s="73">
        <f t="shared" si="12"/>
        <v>1.0581428425474024E-2</v>
      </c>
      <c r="F95" s="73">
        <f t="shared" si="12"/>
        <v>1.0765044543914517E-2</v>
      </c>
      <c r="G95" s="73">
        <f t="shared" si="12"/>
        <v>1.0793954453264009E-2</v>
      </c>
      <c r="H95" s="73">
        <f t="shared" si="12"/>
        <v>1.0810945923450442E-2</v>
      </c>
      <c r="I95" s="73">
        <f t="shared" si="12"/>
        <v>1.0740898745526705E-2</v>
      </c>
      <c r="J95" s="73">
        <f t="shared" si="12"/>
        <v>1.0533031101847373E-2</v>
      </c>
      <c r="K95" s="73">
        <f t="shared" si="12"/>
        <v>1.0401607207101007E-2</v>
      </c>
      <c r="L95" s="73">
        <f t="shared" si="12"/>
        <v>1.0405854015704836E-2</v>
      </c>
      <c r="M95" s="73">
        <f t="shared" si="12"/>
        <v>1.0153101258134799E-2</v>
      </c>
      <c r="N95" s="73">
        <f t="shared" si="12"/>
        <v>1.0129037588124851E-2</v>
      </c>
      <c r="O95" s="73">
        <f t="shared" si="12"/>
        <v>9.8299251686235697E-3</v>
      </c>
      <c r="P95" s="73">
        <f t="shared" si="12"/>
        <v>9.7759210872248471E-3</v>
      </c>
      <c r="Q95" s="73">
        <f t="shared" si="12"/>
        <v>9.8781777693240144E-3</v>
      </c>
    </row>
    <row r="96" spans="1:17" x14ac:dyDescent="0.25">
      <c r="A96" s="47" t="s">
        <v>213</v>
      </c>
      <c r="B96" s="73">
        <f t="shared" ref="B96:Q96" si="13">IF(B$32=0,0,B$32/B$5)</f>
        <v>2.2069530663975458E-4</v>
      </c>
      <c r="C96" s="73">
        <f t="shared" si="13"/>
        <v>2.2529936474695954E-4</v>
      </c>
      <c r="D96" s="73">
        <f t="shared" si="13"/>
        <v>2.1970467631470957E-4</v>
      </c>
      <c r="E96" s="73">
        <f t="shared" si="13"/>
        <v>2.2973287706895537E-4</v>
      </c>
      <c r="F96" s="73">
        <f t="shared" si="13"/>
        <v>2.2994581324563146E-4</v>
      </c>
      <c r="G96" s="73">
        <f t="shared" si="13"/>
        <v>2.2617580655154905E-4</v>
      </c>
      <c r="H96" s="73">
        <f t="shared" si="13"/>
        <v>2.1730158672955707E-4</v>
      </c>
      <c r="I96" s="73">
        <f t="shared" si="13"/>
        <v>2.1738093565153608E-4</v>
      </c>
      <c r="J96" s="73">
        <f t="shared" si="13"/>
        <v>2.1537661810125633E-4</v>
      </c>
      <c r="K96" s="73">
        <f t="shared" si="13"/>
        <v>2.187123133552245E-4</v>
      </c>
      <c r="L96" s="73">
        <f t="shared" si="13"/>
        <v>2.2037514016649555E-4</v>
      </c>
      <c r="M96" s="73">
        <f t="shared" si="13"/>
        <v>2.0972519851597762E-4</v>
      </c>
      <c r="N96" s="73">
        <f t="shared" si="13"/>
        <v>2.1718957798164812E-4</v>
      </c>
      <c r="O96" s="73">
        <f t="shared" si="13"/>
        <v>2.1935709112783964E-4</v>
      </c>
      <c r="P96" s="73">
        <f t="shared" si="13"/>
        <v>2.1932514268785064E-4</v>
      </c>
      <c r="Q96" s="73">
        <f t="shared" si="13"/>
        <v>2.1726860597987872E-4</v>
      </c>
    </row>
    <row r="97" spans="1:17" x14ac:dyDescent="0.25">
      <c r="A97" s="45" t="s">
        <v>214</v>
      </c>
      <c r="B97" s="71">
        <f t="shared" ref="B97:Q97" si="14">IF(B$33=0,0,B$33/B$5)</f>
        <v>0.50133068497028466</v>
      </c>
      <c r="C97" s="71">
        <f t="shared" si="14"/>
        <v>0.5033168491840615</v>
      </c>
      <c r="D97" s="71">
        <f t="shared" si="14"/>
        <v>0.50399104255249805</v>
      </c>
      <c r="E97" s="71">
        <f t="shared" si="14"/>
        <v>0.49705791363378976</v>
      </c>
      <c r="F97" s="71">
        <f t="shared" si="14"/>
        <v>0.4892155915545231</v>
      </c>
      <c r="G97" s="71">
        <f t="shared" si="14"/>
        <v>0.46670081690531529</v>
      </c>
      <c r="H97" s="71">
        <f t="shared" si="14"/>
        <v>0.45666949919126676</v>
      </c>
      <c r="I97" s="71">
        <f t="shared" si="14"/>
        <v>0.45425522021914466</v>
      </c>
      <c r="J97" s="71">
        <f t="shared" si="14"/>
        <v>0.44490408278356075</v>
      </c>
      <c r="K97" s="71">
        <f t="shared" si="14"/>
        <v>0.43697688068247797</v>
      </c>
      <c r="L97" s="71">
        <f t="shared" si="14"/>
        <v>0.44215221320100118</v>
      </c>
      <c r="M97" s="71">
        <f t="shared" si="14"/>
        <v>0.43263187798724151</v>
      </c>
      <c r="N97" s="71">
        <f t="shared" si="14"/>
        <v>0.43986418784967374</v>
      </c>
      <c r="O97" s="71">
        <f t="shared" si="14"/>
        <v>0.44052228139450472</v>
      </c>
      <c r="P97" s="71">
        <f t="shared" si="14"/>
        <v>0.43747719614371966</v>
      </c>
      <c r="Q97" s="71">
        <f t="shared" si="14"/>
        <v>0.43874541345265056</v>
      </c>
    </row>
    <row r="98" spans="1:17" x14ac:dyDescent="0.25">
      <c r="A98" s="45" t="s">
        <v>215</v>
      </c>
      <c r="B98" s="71">
        <f t="shared" ref="B98:Q98" si="15">IF(B$44=0,0,B$44/B$5)</f>
        <v>8.3067388400477768E-2</v>
      </c>
      <c r="C98" s="71">
        <f t="shared" si="15"/>
        <v>8.3146623291867269E-2</v>
      </c>
      <c r="D98" s="71">
        <f t="shared" si="15"/>
        <v>8.3195247522161356E-2</v>
      </c>
      <c r="E98" s="71">
        <f t="shared" si="15"/>
        <v>8.3079954730801056E-2</v>
      </c>
      <c r="F98" s="71">
        <f t="shared" si="15"/>
        <v>8.300114187856375E-2</v>
      </c>
      <c r="G98" s="71">
        <f t="shared" si="15"/>
        <v>8.2682127715674125E-2</v>
      </c>
      <c r="H98" s="71">
        <f t="shared" si="15"/>
        <v>8.2492873821152501E-2</v>
      </c>
      <c r="I98" s="71">
        <f t="shared" si="15"/>
        <v>8.2430357590009301E-2</v>
      </c>
      <c r="J98" s="71">
        <f t="shared" si="15"/>
        <v>8.2273622580780081E-2</v>
      </c>
      <c r="K98" s="71">
        <f t="shared" si="15"/>
        <v>8.2162613564666892E-2</v>
      </c>
      <c r="L98" s="71">
        <f t="shared" si="15"/>
        <v>8.2279207312037667E-2</v>
      </c>
      <c r="M98" s="71">
        <f t="shared" si="15"/>
        <v>8.2090621602478195E-2</v>
      </c>
      <c r="N98" s="71">
        <f t="shared" si="15"/>
        <v>8.2336512067658019E-2</v>
      </c>
      <c r="O98" s="71">
        <f t="shared" si="15"/>
        <v>8.2322696959624547E-2</v>
      </c>
      <c r="P98" s="71">
        <f t="shared" si="15"/>
        <v>8.2175182413846179E-2</v>
      </c>
      <c r="Q98" s="71">
        <f t="shared" si="15"/>
        <v>8.222819286907232E-2</v>
      </c>
    </row>
    <row r="99" spans="1:17" x14ac:dyDescent="0.25">
      <c r="A99" s="47" t="s">
        <v>216</v>
      </c>
      <c r="B99" s="73">
        <f t="shared" ref="B99:Q99" si="16">IF(B$45=0,0,B$45/B$5)</f>
        <v>3.64849644234084E-2</v>
      </c>
      <c r="C99" s="73">
        <f t="shared" si="16"/>
        <v>3.6553293708580029E-2</v>
      </c>
      <c r="D99" s="73">
        <f t="shared" si="16"/>
        <v>3.6577124512067037E-2</v>
      </c>
      <c r="E99" s="73">
        <f t="shared" si="16"/>
        <v>3.6531842172326592E-2</v>
      </c>
      <c r="F99" s="73">
        <f t="shared" si="16"/>
        <v>3.6487559289661776E-2</v>
      </c>
      <c r="G99" s="73">
        <f t="shared" si="16"/>
        <v>3.6354621225494523E-2</v>
      </c>
      <c r="H99" s="73">
        <f t="shared" si="16"/>
        <v>3.6271807303777624E-2</v>
      </c>
      <c r="I99" s="73">
        <f t="shared" si="16"/>
        <v>3.6187990687168416E-2</v>
      </c>
      <c r="J99" s="73">
        <f t="shared" si="16"/>
        <v>3.6096680504778086E-2</v>
      </c>
      <c r="K99" s="73">
        <f t="shared" si="16"/>
        <v>3.6005077069725881E-2</v>
      </c>
      <c r="L99" s="73">
        <f t="shared" si="16"/>
        <v>3.605710512844152E-2</v>
      </c>
      <c r="M99" s="73">
        <f t="shared" si="16"/>
        <v>3.5944008343865734E-2</v>
      </c>
      <c r="N99" s="73">
        <f t="shared" si="16"/>
        <v>3.6060838079181014E-2</v>
      </c>
      <c r="O99" s="73">
        <f t="shared" si="16"/>
        <v>3.5992643585681237E-2</v>
      </c>
      <c r="P99" s="73">
        <f t="shared" si="16"/>
        <v>3.5923941695451801E-2</v>
      </c>
      <c r="Q99" s="73">
        <f t="shared" si="16"/>
        <v>3.601075436250125E-2</v>
      </c>
    </row>
    <row r="100" spans="1:17" x14ac:dyDescent="0.25">
      <c r="A100" s="47" t="s">
        <v>217</v>
      </c>
      <c r="B100" s="73">
        <f t="shared" ref="B100:Q100" si="17">IF(B$51=0,0,B$51/B$5)</f>
        <v>3.4258931260845414E-2</v>
      </c>
      <c r="C100" s="73">
        <f t="shared" si="17"/>
        <v>3.4290578523590562E-2</v>
      </c>
      <c r="D100" s="73">
        <f t="shared" si="17"/>
        <v>3.4320640093217288E-2</v>
      </c>
      <c r="E100" s="73">
        <f t="shared" si="17"/>
        <v>3.4258679652199468E-2</v>
      </c>
      <c r="F100" s="73">
        <f t="shared" si="17"/>
        <v>3.4282132318970378E-2</v>
      </c>
      <c r="G100" s="73">
        <f t="shared" si="17"/>
        <v>3.4210277821269862E-2</v>
      </c>
      <c r="H100" s="73">
        <f t="shared" si="17"/>
        <v>3.4047121866195504E-2</v>
      </c>
      <c r="I100" s="73">
        <f t="shared" si="17"/>
        <v>3.4110798895674171E-2</v>
      </c>
      <c r="J100" s="73">
        <f t="shared" si="17"/>
        <v>3.4045323074100221E-2</v>
      </c>
      <c r="K100" s="73">
        <f t="shared" si="17"/>
        <v>3.3981537192128604E-2</v>
      </c>
      <c r="L100" s="73">
        <f t="shared" si="17"/>
        <v>3.4077627637150172E-2</v>
      </c>
      <c r="M100" s="73">
        <f t="shared" si="17"/>
        <v>3.4056461659420889E-2</v>
      </c>
      <c r="N100" s="73">
        <f t="shared" si="17"/>
        <v>3.4141026134967077E-2</v>
      </c>
      <c r="O100" s="73">
        <f t="shared" si="17"/>
        <v>3.4219974500373264E-2</v>
      </c>
      <c r="P100" s="73">
        <f t="shared" si="17"/>
        <v>3.4167679280333769E-2</v>
      </c>
      <c r="Q100" s="73">
        <f t="shared" si="17"/>
        <v>3.4144411813359442E-2</v>
      </c>
    </row>
    <row r="101" spans="1:17" x14ac:dyDescent="0.25">
      <c r="A101" s="47" t="s">
        <v>218</v>
      </c>
      <c r="B101" s="73">
        <f t="shared" ref="B101:Q101" si="18">IF(B$62=0,0,B$62/B$5)</f>
        <v>5.6470885923652096E-3</v>
      </c>
      <c r="C101" s="73">
        <f t="shared" si="18"/>
        <v>5.6422162232837815E-3</v>
      </c>
      <c r="D101" s="73">
        <f t="shared" si="18"/>
        <v>5.6458751782650172E-3</v>
      </c>
      <c r="E101" s="73">
        <f t="shared" si="18"/>
        <v>5.6461167692974231E-3</v>
      </c>
      <c r="F101" s="73">
        <f t="shared" si="18"/>
        <v>5.6177300627213355E-3</v>
      </c>
      <c r="G101" s="73">
        <f t="shared" si="18"/>
        <v>5.5683421404295061E-3</v>
      </c>
      <c r="H101" s="73">
        <f t="shared" si="18"/>
        <v>5.5897744602718376E-3</v>
      </c>
      <c r="I101" s="73">
        <f t="shared" si="18"/>
        <v>5.5714042370839873E-3</v>
      </c>
      <c r="J101" s="73">
        <f t="shared" si="18"/>
        <v>5.5732104391498687E-3</v>
      </c>
      <c r="K101" s="73">
        <f t="shared" si="18"/>
        <v>5.5959405285346195E-3</v>
      </c>
      <c r="L101" s="73">
        <f t="shared" si="18"/>
        <v>5.5813630895007607E-3</v>
      </c>
      <c r="M101" s="73">
        <f t="shared" si="18"/>
        <v>5.5529703454644452E-3</v>
      </c>
      <c r="N101" s="73">
        <f t="shared" si="18"/>
        <v>5.595971825658819E-3</v>
      </c>
      <c r="O101" s="73">
        <f t="shared" si="18"/>
        <v>5.577647733072141E-3</v>
      </c>
      <c r="P101" s="73">
        <f t="shared" si="18"/>
        <v>5.5723739373644684E-3</v>
      </c>
      <c r="Q101" s="73">
        <f t="shared" si="18"/>
        <v>5.5537714590326833E-3</v>
      </c>
    </row>
    <row r="102" spans="1:17" x14ac:dyDescent="0.25">
      <c r="A102" s="47" t="s">
        <v>219</v>
      </c>
      <c r="B102" s="73">
        <f t="shared" ref="B102:Q102" si="19">IF(B$63=0,0,B$63/B$5)</f>
        <v>6.152870861569501E-3</v>
      </c>
      <c r="C102" s="73">
        <f t="shared" si="19"/>
        <v>6.1389389679137865E-3</v>
      </c>
      <c r="D102" s="73">
        <f t="shared" si="19"/>
        <v>6.133989643836899E-3</v>
      </c>
      <c r="E102" s="73">
        <f t="shared" si="19"/>
        <v>6.1243554328728319E-3</v>
      </c>
      <c r="F102" s="73">
        <f t="shared" si="19"/>
        <v>6.0947582258805075E-3</v>
      </c>
      <c r="G102" s="73">
        <f t="shared" si="19"/>
        <v>6.0397001278130573E-3</v>
      </c>
      <c r="H102" s="73">
        <f t="shared" si="19"/>
        <v>6.0621670379213078E-3</v>
      </c>
      <c r="I102" s="73">
        <f t="shared" si="19"/>
        <v>6.0353796817494759E-3</v>
      </c>
      <c r="J102" s="73">
        <f t="shared" si="19"/>
        <v>6.0361612707646962E-3</v>
      </c>
      <c r="K102" s="73">
        <f t="shared" si="19"/>
        <v>6.0479511028610176E-3</v>
      </c>
      <c r="L102" s="73">
        <f t="shared" si="19"/>
        <v>6.0265104220228087E-3</v>
      </c>
      <c r="M102" s="73">
        <f t="shared" si="19"/>
        <v>6.0023629385126927E-3</v>
      </c>
      <c r="N102" s="73">
        <f t="shared" si="19"/>
        <v>6.0006153784081459E-3</v>
      </c>
      <c r="O102" s="73">
        <f t="shared" si="19"/>
        <v>5.9945556406790172E-3</v>
      </c>
      <c r="P102" s="73">
        <f t="shared" si="19"/>
        <v>5.9796149386361378E-3</v>
      </c>
      <c r="Q102" s="73">
        <f t="shared" si="19"/>
        <v>5.9865310908812849E-3</v>
      </c>
    </row>
    <row r="103" spans="1:17" x14ac:dyDescent="0.25">
      <c r="A103" s="47" t="s">
        <v>220</v>
      </c>
      <c r="B103" s="73">
        <f t="shared" ref="B103:Q103" si="20">IF(B$64=0,0,B$64/B$5)</f>
        <v>5.2353326228923413E-4</v>
      </c>
      <c r="C103" s="73">
        <f t="shared" si="20"/>
        <v>5.2159586849911412E-4</v>
      </c>
      <c r="D103" s="73">
        <f t="shared" si="20"/>
        <v>5.1761809477511318E-4</v>
      </c>
      <c r="E103" s="73">
        <f t="shared" si="20"/>
        <v>5.1896070410473638E-4</v>
      </c>
      <c r="F103" s="73">
        <f t="shared" si="20"/>
        <v>5.1896198132979376E-4</v>
      </c>
      <c r="G103" s="73">
        <f t="shared" si="20"/>
        <v>5.0918640066717328E-4</v>
      </c>
      <c r="H103" s="73">
        <f t="shared" si="20"/>
        <v>5.220031529862407E-4</v>
      </c>
      <c r="I103" s="73">
        <f t="shared" si="20"/>
        <v>5.2478408833325709E-4</v>
      </c>
      <c r="J103" s="73">
        <f t="shared" si="20"/>
        <v>5.2224729198721499E-4</v>
      </c>
      <c r="K103" s="73">
        <f t="shared" si="20"/>
        <v>5.3210767141676288E-4</v>
      </c>
      <c r="L103" s="73">
        <f t="shared" si="20"/>
        <v>5.3660103492241744E-4</v>
      </c>
      <c r="M103" s="73">
        <f t="shared" si="20"/>
        <v>5.348183152144194E-4</v>
      </c>
      <c r="N103" s="73">
        <f t="shared" si="20"/>
        <v>5.3806064944297383E-4</v>
      </c>
      <c r="O103" s="73">
        <f t="shared" si="20"/>
        <v>5.3787549981888793E-4</v>
      </c>
      <c r="P103" s="73">
        <f t="shared" si="20"/>
        <v>5.3157256206001085E-4</v>
      </c>
      <c r="Q103" s="73">
        <f t="shared" si="20"/>
        <v>5.3272414329765959E-4</v>
      </c>
    </row>
    <row r="104" spans="1:17" x14ac:dyDescent="0.25">
      <c r="A104" s="45" t="s">
        <v>221</v>
      </c>
      <c r="B104" s="71">
        <f t="shared" ref="B104:Q104" si="21">IF(B$65=0,0,B$65/B$5)</f>
        <v>0.10994196702053</v>
      </c>
      <c r="C104" s="71">
        <f t="shared" si="21"/>
        <v>0.1098628690471668</v>
      </c>
      <c r="D104" s="71">
        <f t="shared" si="21"/>
        <v>0.10982688702090272</v>
      </c>
      <c r="E104" s="71">
        <f t="shared" si="21"/>
        <v>0.10953840916729879</v>
      </c>
      <c r="F104" s="71">
        <f t="shared" si="21"/>
        <v>0.109284140455748</v>
      </c>
      <c r="G104" s="71">
        <f t="shared" si="21"/>
        <v>0.10864360433600492</v>
      </c>
      <c r="H104" s="71">
        <f t="shared" si="21"/>
        <v>0.1086710002127341</v>
      </c>
      <c r="I104" s="71">
        <f t="shared" si="21"/>
        <v>0.10851244865812999</v>
      </c>
      <c r="J104" s="71">
        <f t="shared" si="21"/>
        <v>0.10820592863764752</v>
      </c>
      <c r="K104" s="71">
        <f t="shared" si="21"/>
        <v>0.10807569535921158</v>
      </c>
      <c r="L104" s="71">
        <f t="shared" si="21"/>
        <v>0.10807997509518544</v>
      </c>
      <c r="M104" s="71">
        <f t="shared" si="21"/>
        <v>0.10762360516140235</v>
      </c>
      <c r="N104" s="71">
        <f t="shared" si="21"/>
        <v>0.1078116167602122</v>
      </c>
      <c r="O104" s="71">
        <f t="shared" si="21"/>
        <v>0.10776683268166971</v>
      </c>
      <c r="P104" s="71">
        <f t="shared" si="21"/>
        <v>0.10747953465352539</v>
      </c>
      <c r="Q104" s="71">
        <f t="shared" si="21"/>
        <v>0.10756579478734919</v>
      </c>
    </row>
    <row r="105" spans="1:17" x14ac:dyDescent="0.25">
      <c r="A105" s="47" t="s">
        <v>222</v>
      </c>
      <c r="B105" s="73">
        <f t="shared" ref="B105:Q105" si="22">IF(B$66=0,0,B$66/B$5)</f>
        <v>2.1472124582047298E-2</v>
      </c>
      <c r="C105" s="73">
        <f t="shared" si="22"/>
        <v>2.1554023955021973E-2</v>
      </c>
      <c r="D105" s="73">
        <f t="shared" si="22"/>
        <v>2.1533174366420108E-2</v>
      </c>
      <c r="E105" s="73">
        <f t="shared" si="22"/>
        <v>2.1336705339966525E-2</v>
      </c>
      <c r="F105" s="73">
        <f t="shared" si="22"/>
        <v>2.1463282181218644E-2</v>
      </c>
      <c r="G105" s="73">
        <f t="shared" si="22"/>
        <v>2.1852603672261529E-2</v>
      </c>
      <c r="H105" s="73">
        <f t="shared" si="22"/>
        <v>2.1410622203171359E-2</v>
      </c>
      <c r="I105" s="73">
        <f t="shared" si="22"/>
        <v>2.1439249245212098E-2</v>
      </c>
      <c r="J105" s="73">
        <f t="shared" si="22"/>
        <v>2.130149239941179E-2</v>
      </c>
      <c r="K105" s="73">
        <f t="shared" si="22"/>
        <v>2.0906936232963788E-2</v>
      </c>
      <c r="L105" s="73">
        <f t="shared" si="22"/>
        <v>2.0884173765052517E-2</v>
      </c>
      <c r="M105" s="73">
        <f t="shared" si="22"/>
        <v>2.0983297352971358E-2</v>
      </c>
      <c r="N105" s="73">
        <f t="shared" si="22"/>
        <v>2.0937928313717259E-2</v>
      </c>
      <c r="O105" s="73">
        <f t="shared" si="22"/>
        <v>2.0665361868672332E-2</v>
      </c>
      <c r="P105" s="73">
        <f t="shared" si="22"/>
        <v>2.0662000386947491E-2</v>
      </c>
      <c r="Q105" s="73">
        <f t="shared" si="22"/>
        <v>2.0691752412137263E-2</v>
      </c>
    </row>
    <row r="106" spans="1:17" x14ac:dyDescent="0.25">
      <c r="A106" s="47" t="s">
        <v>223</v>
      </c>
      <c r="B106" s="73">
        <f t="shared" ref="B106:Q106" si="23">IF(B$67=0,0,B$67/B$5)</f>
        <v>5.9396486931989709E-3</v>
      </c>
      <c r="C106" s="73">
        <f t="shared" si="23"/>
        <v>5.949051837109514E-3</v>
      </c>
      <c r="D106" s="73">
        <f t="shared" si="23"/>
        <v>5.9395901416968615E-3</v>
      </c>
      <c r="E106" s="73">
        <f t="shared" si="23"/>
        <v>5.9556830591616077E-3</v>
      </c>
      <c r="F106" s="73">
        <f t="shared" si="23"/>
        <v>5.9377709946468737E-3</v>
      </c>
      <c r="G106" s="73">
        <f t="shared" si="23"/>
        <v>5.9001834483596739E-3</v>
      </c>
      <c r="H106" s="73">
        <f t="shared" si="23"/>
        <v>5.8947964631794096E-3</v>
      </c>
      <c r="I106" s="73">
        <f t="shared" si="23"/>
        <v>5.8721411129774078E-3</v>
      </c>
      <c r="J106" s="73">
        <f t="shared" si="23"/>
        <v>5.851773904104446E-3</v>
      </c>
      <c r="K106" s="73">
        <f t="shared" si="23"/>
        <v>5.811166480280721E-3</v>
      </c>
      <c r="L106" s="73">
        <f t="shared" si="23"/>
        <v>5.8289617708483371E-3</v>
      </c>
      <c r="M106" s="73">
        <f t="shared" si="23"/>
        <v>5.8283991792049423E-3</v>
      </c>
      <c r="N106" s="73">
        <f t="shared" si="23"/>
        <v>5.8364289487575936E-3</v>
      </c>
      <c r="O106" s="73">
        <f t="shared" si="23"/>
        <v>5.8403811498470588E-3</v>
      </c>
      <c r="P106" s="73">
        <f t="shared" si="23"/>
        <v>5.8346525496929015E-3</v>
      </c>
      <c r="Q106" s="73">
        <f t="shared" si="23"/>
        <v>5.8387572362088398E-3</v>
      </c>
    </row>
    <row r="107" spans="1:17" x14ac:dyDescent="0.25">
      <c r="A107" s="47" t="s">
        <v>224</v>
      </c>
      <c r="B107" s="73">
        <f t="shared" ref="B107:Q107" si="24">IF(B$78=0,0,B$78/B$5)</f>
        <v>8.2530193745283711E-2</v>
      </c>
      <c r="C107" s="73">
        <f t="shared" si="24"/>
        <v>8.2359793255035327E-2</v>
      </c>
      <c r="D107" s="73">
        <f t="shared" si="24"/>
        <v>8.2354122512785732E-2</v>
      </c>
      <c r="E107" s="73">
        <f t="shared" si="24"/>
        <v>8.2246020768170655E-2</v>
      </c>
      <c r="F107" s="73">
        <f t="shared" si="24"/>
        <v>8.1883087279882444E-2</v>
      </c>
      <c r="G107" s="73">
        <f t="shared" si="24"/>
        <v>8.0890817215383756E-2</v>
      </c>
      <c r="H107" s="73">
        <f t="shared" si="24"/>
        <v>8.1365581546383348E-2</v>
      </c>
      <c r="I107" s="73">
        <f t="shared" si="24"/>
        <v>8.1201058299940509E-2</v>
      </c>
      <c r="J107" s="73">
        <f t="shared" si="24"/>
        <v>8.1052662334131304E-2</v>
      </c>
      <c r="K107" s="73">
        <f t="shared" si="24"/>
        <v>8.1357592645967036E-2</v>
      </c>
      <c r="L107" s="73">
        <f t="shared" si="24"/>
        <v>8.1366839559284587E-2</v>
      </c>
      <c r="M107" s="73">
        <f t="shared" si="24"/>
        <v>8.0811908629226062E-2</v>
      </c>
      <c r="N107" s="73">
        <f t="shared" si="24"/>
        <v>8.1037259497737352E-2</v>
      </c>
      <c r="O107" s="73">
        <f t="shared" si="24"/>
        <v>8.1261089663150335E-2</v>
      </c>
      <c r="P107" s="73">
        <f t="shared" si="24"/>
        <v>8.0982881716885016E-2</v>
      </c>
      <c r="Q107" s="73">
        <f t="shared" si="24"/>
        <v>8.1035285139003113E-2</v>
      </c>
    </row>
    <row r="108" spans="1:17" x14ac:dyDescent="0.25">
      <c r="A108" s="57" t="s">
        <v>225</v>
      </c>
      <c r="B108" s="72">
        <f t="shared" ref="B108:Q108" si="25">IF(B$79=0,0,B$79/B$5)</f>
        <v>5.8235220741874129E-2</v>
      </c>
      <c r="C108" s="72">
        <f t="shared" si="25"/>
        <v>5.6526413290268272E-2</v>
      </c>
      <c r="D108" s="72">
        <f t="shared" si="25"/>
        <v>5.6633560350943364E-2</v>
      </c>
      <c r="E108" s="72">
        <f t="shared" si="25"/>
        <v>6.3142721300476726E-2</v>
      </c>
      <c r="F108" s="72">
        <f t="shared" si="25"/>
        <v>7.1936076830793338E-2</v>
      </c>
      <c r="G108" s="72">
        <f t="shared" si="25"/>
        <v>9.6954037573713667E-2</v>
      </c>
      <c r="H108" s="72">
        <f t="shared" si="25"/>
        <v>0.10754299759410328</v>
      </c>
      <c r="I108" s="72">
        <f t="shared" si="25"/>
        <v>0.11083308116808038</v>
      </c>
      <c r="J108" s="72">
        <f t="shared" si="25"/>
        <v>0.12095147993598321</v>
      </c>
      <c r="K108" s="72">
        <f t="shared" si="25"/>
        <v>0.12964545382689105</v>
      </c>
      <c r="L108" s="72">
        <f t="shared" si="25"/>
        <v>0.12450356020500931</v>
      </c>
      <c r="M108" s="72">
        <f t="shared" si="25"/>
        <v>0.13574798278813452</v>
      </c>
      <c r="N108" s="72">
        <f t="shared" si="25"/>
        <v>0.12766029901681705</v>
      </c>
      <c r="O108" s="72">
        <f t="shared" si="25"/>
        <v>0.12721809550680355</v>
      </c>
      <c r="P108" s="72">
        <f t="shared" si="25"/>
        <v>0.13109690790124148</v>
      </c>
      <c r="Q108" s="72">
        <f t="shared" si="25"/>
        <v>0.12945062450839948</v>
      </c>
    </row>
    <row r="110" spans="1:17" ht="12.75" x14ac:dyDescent="0.25">
      <c r="A110" s="14" t="s">
        <v>104</v>
      </c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</row>
    <row r="112" spans="1:17" x14ac:dyDescent="0.25">
      <c r="A112" s="40" t="s">
        <v>205</v>
      </c>
      <c r="B112" s="90">
        <v>0.38112030225968263</v>
      </c>
      <c r="C112" s="90">
        <v>0.38178660901380596</v>
      </c>
      <c r="D112" s="90">
        <v>0.38263236120043148</v>
      </c>
      <c r="E112" s="90">
        <v>0.38486377962468815</v>
      </c>
      <c r="F112" s="90">
        <v>0.38837598269740869</v>
      </c>
      <c r="G112" s="90">
        <v>0.39266572849183123</v>
      </c>
      <c r="H112" s="90">
        <v>0.39571544716087054</v>
      </c>
      <c r="I112" s="90">
        <v>0.39988034103304987</v>
      </c>
      <c r="J112" s="90">
        <v>0.40453040487740466</v>
      </c>
      <c r="K112" s="90">
        <v>0.41181351422467155</v>
      </c>
      <c r="L112" s="90">
        <v>0.41827786163754949</v>
      </c>
      <c r="M112" s="90">
        <v>0.42681793357872444</v>
      </c>
      <c r="N112" s="90">
        <v>0.43740585731030462</v>
      </c>
      <c r="O112" s="90">
        <v>0.45182308460670079</v>
      </c>
      <c r="P112" s="90">
        <v>0.46170730073990657</v>
      </c>
      <c r="Q112" s="90">
        <v>0.47126562385950488</v>
      </c>
    </row>
    <row r="113" spans="1:17" x14ac:dyDescent="0.25">
      <c r="A113" s="20" t="s">
        <v>73</v>
      </c>
      <c r="B113" s="105">
        <v>0.41014546977494737</v>
      </c>
      <c r="C113" s="105">
        <v>0.41058234451239212</v>
      </c>
      <c r="D113" s="105">
        <v>0.41130845665849375</v>
      </c>
      <c r="E113" s="105">
        <v>0.41260666896119591</v>
      </c>
      <c r="F113" s="105">
        <v>0.41533952466705709</v>
      </c>
      <c r="G113" s="105">
        <v>0.41861754406260704</v>
      </c>
      <c r="H113" s="105">
        <v>0.42136601718405164</v>
      </c>
      <c r="I113" s="105">
        <v>0.42487714624218281</v>
      </c>
      <c r="J113" s="105">
        <v>0.4287809455962614</v>
      </c>
      <c r="K113" s="105">
        <v>0.4349870791140561</v>
      </c>
      <c r="L113" s="105">
        <v>0.44144079424098059</v>
      </c>
      <c r="M113" s="105">
        <v>0.4493368481730039</v>
      </c>
      <c r="N113" s="105">
        <v>0.46060768012761116</v>
      </c>
      <c r="O113" s="105">
        <v>0.47444905789423159</v>
      </c>
      <c r="P113" s="105">
        <v>0.48437007700482865</v>
      </c>
      <c r="Q113" s="105">
        <v>0.49478457678674492</v>
      </c>
    </row>
    <row r="114" spans="1:17" x14ac:dyDescent="0.25">
      <c r="A114" s="22" t="s">
        <v>74</v>
      </c>
      <c r="B114" s="106">
        <v>0.1030482723008288</v>
      </c>
      <c r="C114" s="106">
        <v>0.10314110815967581</v>
      </c>
      <c r="D114" s="106">
        <v>0.10335183042558101</v>
      </c>
      <c r="E114" s="106">
        <v>0.10371413052741507</v>
      </c>
      <c r="F114" s="106">
        <v>0.10434806523516471</v>
      </c>
      <c r="G114" s="106">
        <v>0.10514663616311774</v>
      </c>
      <c r="H114" s="106">
        <v>0.10590381354092104</v>
      </c>
      <c r="I114" s="106">
        <v>0.10679829420712904</v>
      </c>
      <c r="J114" s="106">
        <v>0.10778079992594761</v>
      </c>
      <c r="K114" s="106">
        <v>0.10951524761606615</v>
      </c>
      <c r="L114" s="106">
        <v>0.11119392186398239</v>
      </c>
      <c r="M114" s="106">
        <v>0.11324607042903397</v>
      </c>
      <c r="N114" s="106">
        <v>0.11622227623505969</v>
      </c>
      <c r="O114" s="106">
        <v>0.11989413602869026</v>
      </c>
      <c r="P114" s="106">
        <v>0.1224541824714213</v>
      </c>
      <c r="Q114" s="106">
        <v>0.12505712923950946</v>
      </c>
    </row>
    <row r="115" spans="1:17" x14ac:dyDescent="0.25">
      <c r="A115" s="22" t="s">
        <v>75</v>
      </c>
      <c r="B115" s="106">
        <v>0.56136007878850813</v>
      </c>
      <c r="C115" s="106">
        <v>0.56190163005722471</v>
      </c>
      <c r="D115" s="106">
        <v>0.56302224694111402</v>
      </c>
      <c r="E115" s="106">
        <v>0.56494856600275822</v>
      </c>
      <c r="F115" s="106">
        <v>0.56850728978721865</v>
      </c>
      <c r="G115" s="106">
        <v>0.572877903037039</v>
      </c>
      <c r="H115" s="106">
        <v>0.57684081090053796</v>
      </c>
      <c r="I115" s="106">
        <v>0.58179787327482457</v>
      </c>
      <c r="J115" s="106">
        <v>0.58708287604557807</v>
      </c>
      <c r="K115" s="106">
        <v>0.59636478707257923</v>
      </c>
      <c r="L115" s="106">
        <v>0.60550901542955315</v>
      </c>
      <c r="M115" s="106">
        <v>0.61660540556855192</v>
      </c>
      <c r="N115" s="106">
        <v>0.63278542434910756</v>
      </c>
      <c r="O115" s="106">
        <v>0.65285445392794295</v>
      </c>
      <c r="P115" s="106">
        <v>0.66669552008662225</v>
      </c>
      <c r="Q115" s="106">
        <v>0.68102516156833492</v>
      </c>
    </row>
    <row r="116" spans="1:17" x14ac:dyDescent="0.25">
      <c r="A116" s="22" t="s">
        <v>76</v>
      </c>
      <c r="B116" s="106">
        <v>0.39998821281359248</v>
      </c>
      <c r="C116" s="106">
        <v>0.40038993952024932</v>
      </c>
      <c r="D116" s="106">
        <v>0.4011717353328762</v>
      </c>
      <c r="E116" s="106">
        <v>0.40249752312024745</v>
      </c>
      <c r="F116" s="106">
        <v>0.40504978241361195</v>
      </c>
      <c r="G116" s="106">
        <v>0.40813272429175051</v>
      </c>
      <c r="H116" s="106">
        <v>0.41091987988353929</v>
      </c>
      <c r="I116" s="106">
        <v>0.41442620940605546</v>
      </c>
      <c r="J116" s="106">
        <v>0.4181691832219776</v>
      </c>
      <c r="K116" s="106">
        <v>0.42465034295772902</v>
      </c>
      <c r="L116" s="106">
        <v>0.43113104641255512</v>
      </c>
      <c r="M116" s="106">
        <v>0.43888317255036047</v>
      </c>
      <c r="N116" s="106">
        <v>0.45029550157024861</v>
      </c>
      <c r="O116" s="106">
        <v>0.46447791435115232</v>
      </c>
      <c r="P116" s="106">
        <v>0.47419046170909129</v>
      </c>
      <c r="Q116" s="106">
        <v>0.48441919944937251</v>
      </c>
    </row>
    <row r="117" spans="1:17" x14ac:dyDescent="0.25">
      <c r="A117" s="24" t="s">
        <v>77</v>
      </c>
      <c r="B117" s="107">
        <v>0.62525308673444924</v>
      </c>
      <c r="C117" s="107">
        <v>0.62424297987390431</v>
      </c>
      <c r="D117" s="107">
        <v>0.62605137379826825</v>
      </c>
      <c r="E117" s="107">
        <v>0.63052026603139211</v>
      </c>
      <c r="F117" s="107">
        <v>0.63189750025762548</v>
      </c>
      <c r="G117" s="107">
        <v>0.63546037665836053</v>
      </c>
      <c r="H117" s="107">
        <v>0.63922981843697846</v>
      </c>
      <c r="I117" s="107">
        <v>0.64519069893770908</v>
      </c>
      <c r="J117" s="107">
        <v>0.65353855440894681</v>
      </c>
      <c r="K117" s="107">
        <v>0.6647138570957738</v>
      </c>
      <c r="L117" s="107">
        <v>0.67451218707926863</v>
      </c>
      <c r="M117" s="107">
        <v>0.68886667759207976</v>
      </c>
      <c r="N117" s="107">
        <v>0.70735927586181047</v>
      </c>
      <c r="O117" s="107">
        <v>0.73268995123029734</v>
      </c>
      <c r="P117" s="107">
        <v>0.74862833835666898</v>
      </c>
      <c r="Q117" s="107">
        <v>0.76323076972722947</v>
      </c>
    </row>
    <row r="118" spans="1:17" x14ac:dyDescent="0.25">
      <c r="A118" s="45" t="s">
        <v>206</v>
      </c>
      <c r="B118" s="116">
        <v>0.5072458503716043</v>
      </c>
      <c r="C118" s="116">
        <v>0.50806097941897088</v>
      </c>
      <c r="D118" s="116">
        <v>0.50855711164876038</v>
      </c>
      <c r="E118" s="116">
        <v>0.51156452557887444</v>
      </c>
      <c r="F118" s="116">
        <v>0.5150731761371381</v>
      </c>
      <c r="G118" s="116">
        <v>0.51859538227938717</v>
      </c>
      <c r="H118" s="116">
        <v>0.52203167404423745</v>
      </c>
      <c r="I118" s="116">
        <v>0.52624497073899357</v>
      </c>
      <c r="J118" s="116">
        <v>0.53144002000014601</v>
      </c>
      <c r="K118" s="116">
        <v>0.53978619777928138</v>
      </c>
      <c r="L118" s="116">
        <v>0.54759915284019756</v>
      </c>
      <c r="M118" s="116">
        <v>0.55709998174520658</v>
      </c>
      <c r="N118" s="116">
        <v>0.57142888807732917</v>
      </c>
      <c r="O118" s="116">
        <v>0.58855656873568918</v>
      </c>
      <c r="P118" s="116">
        <v>0.60054895510760198</v>
      </c>
      <c r="Q118" s="116">
        <v>0.61350994198142672</v>
      </c>
    </row>
    <row r="119" spans="1:17" x14ac:dyDescent="0.25">
      <c r="A119" s="45" t="s">
        <v>210</v>
      </c>
      <c r="B119" s="116">
        <v>0.25634279374357016</v>
      </c>
      <c r="C119" s="116">
        <v>0.25747151176180688</v>
      </c>
      <c r="D119" s="116">
        <v>0.25804023442471596</v>
      </c>
      <c r="E119" s="116">
        <v>0.25888519790037645</v>
      </c>
      <c r="F119" s="116">
        <v>0.26101682140688381</v>
      </c>
      <c r="G119" s="116">
        <v>0.26320969791496629</v>
      </c>
      <c r="H119" s="116">
        <v>0.26505908600810618</v>
      </c>
      <c r="I119" s="116">
        <v>0.26696798529932242</v>
      </c>
      <c r="J119" s="116">
        <v>0.26942258605200098</v>
      </c>
      <c r="K119" s="116">
        <v>0.2734107645258273</v>
      </c>
      <c r="L119" s="116">
        <v>0.2774432223010288</v>
      </c>
      <c r="M119" s="116">
        <v>0.28209835015600893</v>
      </c>
      <c r="N119" s="116">
        <v>0.28936704734971863</v>
      </c>
      <c r="O119" s="116">
        <v>0.29720774464369509</v>
      </c>
      <c r="P119" s="116">
        <v>0.30319598796772851</v>
      </c>
      <c r="Q119" s="116">
        <v>0.3099970629919887</v>
      </c>
    </row>
    <row r="120" spans="1:17" x14ac:dyDescent="0.25">
      <c r="A120" s="45" t="s">
        <v>214</v>
      </c>
      <c r="B120" s="116">
        <v>0.35104459155327566</v>
      </c>
      <c r="C120" s="116">
        <v>0.35238568258946995</v>
      </c>
      <c r="D120" s="116">
        <v>0.35343183802300915</v>
      </c>
      <c r="E120" s="116">
        <v>0.35471246473778723</v>
      </c>
      <c r="F120" s="116">
        <v>0.35739367055557197</v>
      </c>
      <c r="G120" s="116">
        <v>0.35996318150327949</v>
      </c>
      <c r="H120" s="116">
        <v>0.36169089241145208</v>
      </c>
      <c r="I120" s="116">
        <v>0.36563460509722379</v>
      </c>
      <c r="J120" s="116">
        <v>0.36958919347161989</v>
      </c>
      <c r="K120" s="116">
        <v>0.375561474405257</v>
      </c>
      <c r="L120" s="116">
        <v>0.38247354417295149</v>
      </c>
      <c r="M120" s="116">
        <v>0.38943952910564467</v>
      </c>
      <c r="N120" s="116">
        <v>0.40015816625657818</v>
      </c>
      <c r="O120" s="116">
        <v>0.41431549707245874</v>
      </c>
      <c r="P120" s="116">
        <v>0.42317991454803394</v>
      </c>
      <c r="Q120" s="116">
        <v>0.43235582852273902</v>
      </c>
    </row>
    <row r="121" spans="1:17" x14ac:dyDescent="0.25">
      <c r="A121" s="45" t="s">
        <v>215</v>
      </c>
      <c r="B121" s="116">
        <v>0.33584415616480495</v>
      </c>
      <c r="C121" s="116">
        <v>0.33665622554061364</v>
      </c>
      <c r="D121" s="116">
        <v>0.33763602801645831</v>
      </c>
      <c r="E121" s="116">
        <v>0.33921691469690446</v>
      </c>
      <c r="F121" s="116">
        <v>0.34180459834537774</v>
      </c>
      <c r="G121" s="116">
        <v>0.34431291484825521</v>
      </c>
      <c r="H121" s="116">
        <v>0.34629545175480225</v>
      </c>
      <c r="I121" s="116">
        <v>0.34952148556785201</v>
      </c>
      <c r="J121" s="116">
        <v>0.35306713298260811</v>
      </c>
      <c r="K121" s="116">
        <v>0.3588652714601287</v>
      </c>
      <c r="L121" s="116">
        <v>0.36478056909399065</v>
      </c>
      <c r="M121" s="116">
        <v>0.37152853122526786</v>
      </c>
      <c r="N121" s="116">
        <v>0.38157075866186013</v>
      </c>
      <c r="O121" s="116">
        <v>0.39373882208757532</v>
      </c>
      <c r="P121" s="116">
        <v>0.4019257986042174</v>
      </c>
      <c r="Q121" s="116">
        <v>0.41050565112840337</v>
      </c>
    </row>
    <row r="122" spans="1:17" x14ac:dyDescent="0.25">
      <c r="A122" s="45" t="s">
        <v>221</v>
      </c>
      <c r="B122" s="116">
        <v>0.49136141826301521</v>
      </c>
      <c r="C122" s="116">
        <v>0.4917026471443367</v>
      </c>
      <c r="D122" s="116">
        <v>0.49268368320845157</v>
      </c>
      <c r="E122" s="116">
        <v>0.4943990999484828</v>
      </c>
      <c r="F122" s="116">
        <v>0.49746209486750509</v>
      </c>
      <c r="G122" s="116">
        <v>0.500114447603349</v>
      </c>
      <c r="H122" s="116">
        <v>0.50430289646461923</v>
      </c>
      <c r="I122" s="116">
        <v>0.50862781658160483</v>
      </c>
      <c r="J122" s="116">
        <v>0.51333265593970479</v>
      </c>
      <c r="K122" s="116">
        <v>0.52183627854847048</v>
      </c>
      <c r="L122" s="116">
        <v>0.529670654037807</v>
      </c>
      <c r="M122" s="116">
        <v>0.53844388969931656</v>
      </c>
      <c r="N122" s="116">
        <v>0.55226792608482778</v>
      </c>
      <c r="O122" s="116">
        <v>0.56968905923358182</v>
      </c>
      <c r="P122" s="116">
        <v>0.58105769483762937</v>
      </c>
      <c r="Q122" s="116">
        <v>0.59354864812115793</v>
      </c>
    </row>
    <row r="123" spans="1:17" x14ac:dyDescent="0.25">
      <c r="A123" s="57" t="s">
        <v>225</v>
      </c>
      <c r="B123" s="108">
        <v>0.41918675991999543</v>
      </c>
      <c r="C123" s="108">
        <v>0.41537905086319582</v>
      </c>
      <c r="D123" s="108">
        <v>0.41552850590729207</v>
      </c>
      <c r="E123" s="108">
        <v>0.42126063474652126</v>
      </c>
      <c r="F123" s="108">
        <v>0.42831821878437276</v>
      </c>
      <c r="G123" s="108">
        <v>0.43086984446670185</v>
      </c>
      <c r="H123" s="108">
        <v>0.43435629251385133</v>
      </c>
      <c r="I123" s="108">
        <v>0.43950321591873048</v>
      </c>
      <c r="J123" s="108">
        <v>0.44217809283994042</v>
      </c>
      <c r="K123" s="108">
        <v>0.45101738895244614</v>
      </c>
      <c r="L123" s="108">
        <v>0.45752706518709585</v>
      </c>
      <c r="M123" s="108">
        <v>0.46809968478517389</v>
      </c>
      <c r="N123" s="108">
        <v>0.47792587828854899</v>
      </c>
      <c r="O123" s="108">
        <v>0.49215849679647333</v>
      </c>
      <c r="P123" s="108">
        <v>0.50370882290259666</v>
      </c>
      <c r="Q123" s="108">
        <v>0.51202378415665817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About</vt:lpstr>
      <vt:lpstr>Summarized EPS Categories</vt:lpstr>
      <vt:lpstr>Combined Data and Graph</vt:lpstr>
      <vt:lpstr>ISI_ued</vt:lpstr>
      <vt:lpstr>NFM_ued</vt:lpstr>
      <vt:lpstr>NMM_ued</vt:lpstr>
      <vt:lpstr>CHI_ued</vt:lpstr>
      <vt:lpstr>PPA_ued</vt:lpstr>
      <vt:lpstr>FBT_ued</vt:lpstr>
      <vt:lpstr>TRE_ued</vt:lpstr>
      <vt:lpstr>MAE_ued</vt:lpstr>
      <vt:lpstr>TEL_ued</vt:lpstr>
      <vt:lpstr>WWP_ued</vt:lpstr>
      <vt:lpstr>OIS_ued</vt:lpstr>
      <vt:lpstr>IHDbT</vt:lpstr>
      <vt:lpstr>CHI_ued!Print_Titles</vt:lpstr>
      <vt:lpstr>FBT_ued!Print_Titles</vt:lpstr>
      <vt:lpstr>ISI_ued!Print_Titles</vt:lpstr>
      <vt:lpstr>MAE_ued!Print_Titles</vt:lpstr>
      <vt:lpstr>NFM_ued!Print_Titles</vt:lpstr>
      <vt:lpstr>NMM_ued!Print_Titles</vt:lpstr>
      <vt:lpstr>OIS_ued!Print_Titles</vt:lpstr>
      <vt:lpstr>PPA_ued!Print_Titles</vt:lpstr>
      <vt:lpstr>TEL_ued!Print_Titles</vt:lpstr>
      <vt:lpstr>TRE_ued!Print_Titles</vt:lpstr>
      <vt:lpstr>WWP_ued!Print_Titles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2022-02-18T21:44:37Z</dcterms:created>
  <dcterms:modified xsi:type="dcterms:W3CDTF">2023-04-05T22:30:30Z</dcterms:modified>
</cp:coreProperties>
</file>