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IMFPbFT\"/>
    </mc:Choice>
  </mc:AlternateContent>
  <xr:revisionPtr revIDLastSave="0" documentId="13_ncr:1_{4AD1E64A-54E6-4DE4-B67E-11C4EDF48EBC}" xr6:coauthVersionLast="47" xr6:coauthVersionMax="47" xr10:uidLastSave="{00000000-0000-0000-0000-000000000000}"/>
  <bookViews>
    <workbookView xWindow="-110" yWindow="-110" windowWidth="19420" windowHeight="11500" tabRatio="889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1" l="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F58" i="11" s="1"/>
  <c r="C58" i="11"/>
  <c r="E35" i="11" a="1"/>
  <c r="E35" i="11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59" i="11" l="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4" i="11" s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0" i="11" l="1"/>
  <c r="D90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B21" i="2"/>
  <c r="Y21" i="2"/>
  <c r="Q21" i="2"/>
  <c r="I21" i="2"/>
  <c r="X21" i="2"/>
  <c r="P21" i="2"/>
  <c r="H21" i="2"/>
  <c r="AE21" i="2"/>
  <c r="W21" i="2"/>
  <c r="O21" i="2"/>
  <c r="G21" i="2"/>
  <c r="AD21" i="2"/>
  <c r="V21" i="2"/>
  <c r="N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B19" i="2" s="1"/>
  <c r="D113" i="3"/>
  <c r="C19" i="2" s="1"/>
  <c r="E113" i="3"/>
  <c r="D19" i="2" s="1"/>
  <c r="F113" i="3"/>
  <c r="E19" i="2" s="1"/>
  <c r="G113" i="3"/>
  <c r="F19" i="2" s="1"/>
  <c r="H113" i="3"/>
  <c r="G19" i="2" s="1"/>
  <c r="I113" i="3"/>
  <c r="H19" i="2" s="1"/>
  <c r="J113" i="3"/>
  <c r="I19" i="2" s="1"/>
  <c r="K113" i="3"/>
  <c r="J19" i="2" s="1"/>
  <c r="L113" i="3"/>
  <c r="K19" i="2" s="1"/>
  <c r="M113" i="3"/>
  <c r="L19" i="2" s="1"/>
  <c r="N113" i="3"/>
  <c r="M19" i="2" s="1"/>
  <c r="O113" i="3"/>
  <c r="N19" i="2" s="1"/>
  <c r="P113" i="3"/>
  <c r="O19" i="2" s="1"/>
  <c r="Q113" i="3"/>
  <c r="P19" i="2" s="1"/>
  <c r="R113" i="3"/>
  <c r="Q19" i="2" s="1"/>
  <c r="S113" i="3"/>
  <c r="R19" i="2" s="1"/>
  <c r="T113" i="3"/>
  <c r="S19" i="2" s="1"/>
  <c r="U113" i="3"/>
  <c r="T19" i="2" s="1"/>
  <c r="V113" i="3"/>
  <c r="U19" i="2" s="1"/>
  <c r="W113" i="3"/>
  <c r="V19" i="2" s="1"/>
  <c r="X113" i="3"/>
  <c r="W19" i="2" s="1"/>
  <c r="Y113" i="3"/>
  <c r="X19" i="2" s="1"/>
  <c r="Z113" i="3"/>
  <c r="Y19" i="2" s="1"/>
  <c r="AA113" i="3"/>
  <c r="Z19" i="2" s="1"/>
  <c r="AB113" i="3"/>
  <c r="AA19" i="2" s="1"/>
  <c r="AC113" i="3"/>
  <c r="AB19" i="2" s="1"/>
  <c r="AD113" i="3"/>
  <c r="AC19" i="2" s="1"/>
  <c r="AE113" i="3"/>
  <c r="AD19" i="2" s="1"/>
  <c r="AF113" i="3"/>
  <c r="AE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29" i="11"/>
  <c r="C52" i="11"/>
  <c r="C38" i="11"/>
  <c r="C55" i="11"/>
  <c r="C28" i="11"/>
  <c r="C47" i="11"/>
  <c r="C51" i="1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39" i="11"/>
  <c r="C27" i="11"/>
  <c r="C42" i="11"/>
  <c r="C34" i="11"/>
  <c r="D39" i="11"/>
  <c r="D27" i="11"/>
  <c r="C41" i="11"/>
  <c r="D48" i="11"/>
  <c r="D40" i="11"/>
  <c r="D32" i="11"/>
  <c r="D45" i="11"/>
  <c r="D55" i="11"/>
  <c r="C37" i="11"/>
  <c r="C33" i="11"/>
  <c r="C54" i="11"/>
  <c r="D46" i="11"/>
  <c r="D38" i="11"/>
  <c r="D30" i="11"/>
  <c r="U12" i="2"/>
  <c r="F10" i="2"/>
  <c r="E14" i="2"/>
  <c r="AC22" i="2"/>
  <c r="K9" i="2"/>
  <c r="C10" i="2"/>
  <c r="AB11" i="2"/>
  <c r="L11" i="2"/>
  <c r="S12" i="2"/>
  <c r="D12" i="2"/>
  <c r="Z13" i="2"/>
  <c r="AA13" i="2"/>
  <c r="C13" i="2"/>
  <c r="T13" i="2"/>
  <c r="L13" i="2"/>
  <c r="S14" i="2"/>
  <c r="AB14" i="2"/>
  <c r="D14" i="2"/>
  <c r="C9" i="2"/>
  <c r="K10" i="2"/>
  <c r="K11" i="2"/>
  <c r="S20" i="2"/>
  <c r="S22" i="2"/>
  <c r="K22" i="2"/>
  <c r="J9" i="2"/>
  <c r="W10" i="2"/>
  <c r="G12" i="2"/>
  <c r="G14" i="2"/>
  <c r="AE20" i="2"/>
  <c r="O20" i="2"/>
  <c r="W22" i="2"/>
  <c r="H20" i="2"/>
  <c r="M9" i="2"/>
  <c r="E10" i="2"/>
  <c r="E13" i="2"/>
  <c r="K20" i="2"/>
  <c r="T20" i="2"/>
  <c r="M20" i="2"/>
  <c r="U22" i="2"/>
  <c r="S9" i="2"/>
  <c r="AA10" i="2"/>
  <c r="S10" i="2"/>
  <c r="AA11" i="2"/>
  <c r="C11" i="2"/>
  <c r="K12" i="2"/>
  <c r="C12" i="2"/>
  <c r="S13" i="2"/>
  <c r="K14" i="2"/>
  <c r="AA20" i="2"/>
  <c r="C20" i="2"/>
  <c r="AA22" i="2"/>
  <c r="C22" i="2"/>
  <c r="Z9" i="2"/>
  <c r="R9" i="2"/>
  <c r="B9" i="2"/>
  <c r="Z10" i="2"/>
  <c r="R10" i="2"/>
  <c r="J10" i="2"/>
  <c r="B10" i="2"/>
  <c r="Z11" i="2"/>
  <c r="R11" i="2"/>
  <c r="J11" i="2"/>
  <c r="B11" i="2"/>
  <c r="Z12" i="2"/>
  <c r="R12" i="2"/>
  <c r="J12" i="2"/>
  <c r="B12" i="2"/>
  <c r="R13" i="2"/>
  <c r="J13" i="2"/>
  <c r="B13" i="2"/>
  <c r="Z14" i="2"/>
  <c r="R14" i="2"/>
  <c r="J14" i="2"/>
  <c r="B14" i="2"/>
  <c r="Z17" i="2"/>
  <c r="R17" i="2"/>
  <c r="J17" i="2"/>
  <c r="B17" i="2"/>
  <c r="Z18" i="2"/>
  <c r="R18" i="2"/>
  <c r="J18" i="2"/>
  <c r="B18" i="2"/>
  <c r="Z20" i="2"/>
  <c r="R20" i="2"/>
  <c r="J20" i="2"/>
  <c r="B20" i="2"/>
  <c r="Z22" i="2"/>
  <c r="R22" i="2"/>
  <c r="J22" i="2"/>
  <c r="B22" i="2"/>
  <c r="N9" i="2"/>
  <c r="P9" i="2"/>
  <c r="AC10" i="2"/>
  <c r="H10" i="2"/>
  <c r="H11" i="2"/>
  <c r="I11" i="2"/>
  <c r="P13" i="2"/>
  <c r="I13" i="2"/>
  <c r="F14" i="2"/>
  <c r="Q14" i="2"/>
  <c r="Q17" i="2"/>
  <c r="Q18" i="2"/>
  <c r="U20" i="2"/>
  <c r="X20" i="2"/>
  <c r="Y20" i="2"/>
  <c r="Q20" i="2"/>
  <c r="I20" i="2"/>
  <c r="F22" i="2"/>
  <c r="X22" i="2"/>
  <c r="P22" i="2"/>
  <c r="H22" i="2"/>
  <c r="Y22" i="2"/>
  <c r="Q22" i="2"/>
  <c r="I22" i="2"/>
  <c r="AD9" i="2"/>
  <c r="I9" i="2"/>
  <c r="I10" i="2"/>
  <c r="E11" i="2"/>
  <c r="P11" i="2"/>
  <c r="Y11" i="2"/>
  <c r="F12" i="2"/>
  <c r="P12" i="2"/>
  <c r="Y12" i="2"/>
  <c r="Q12" i="2"/>
  <c r="Q13" i="2"/>
  <c r="Y14" i="2"/>
  <c r="I14" i="2"/>
  <c r="Y17" i="2"/>
  <c r="Y18" i="2"/>
  <c r="X9" i="2"/>
  <c r="AC11" i="2"/>
  <c r="Q11" i="2"/>
  <c r="H12" i="2"/>
  <c r="I12" i="2"/>
  <c r="Y13" i="2"/>
  <c r="I17" i="2"/>
  <c r="I18" i="2"/>
  <c r="AE9" i="2"/>
  <c r="G9" i="2"/>
  <c r="V11" i="2"/>
  <c r="N11" i="2"/>
  <c r="G11" i="2"/>
  <c r="AD12" i="2"/>
  <c r="AD13" i="2"/>
  <c r="F13" i="2"/>
  <c r="G13" i="2"/>
  <c r="AD14" i="2"/>
  <c r="Q10" i="2"/>
  <c r="Y9" i="2"/>
  <c r="Y10" i="2"/>
  <c r="X10" i="2"/>
  <c r="X11" i="2"/>
  <c r="X12" i="2"/>
  <c r="X13" i="2"/>
  <c r="H13" i="2"/>
  <c r="X14" i="2"/>
  <c r="P14" i="2"/>
  <c r="H14" i="2"/>
  <c r="P20" i="2"/>
  <c r="W9" i="2"/>
  <c r="O9" i="2"/>
  <c r="V10" i="2"/>
  <c r="AE10" i="2"/>
  <c r="O10" i="2"/>
  <c r="G10" i="2"/>
  <c r="AE11" i="2"/>
  <c r="W11" i="2"/>
  <c r="O11" i="2"/>
  <c r="N12" i="2"/>
  <c r="AE12" i="2"/>
  <c r="W12" i="2"/>
  <c r="O12" i="2"/>
  <c r="N13" i="2"/>
  <c r="AE13" i="2"/>
  <c r="W13" i="2"/>
  <c r="O13" i="2"/>
  <c r="N14" i="2"/>
  <c r="AE14" i="2"/>
  <c r="W14" i="2"/>
  <c r="O14" i="2"/>
  <c r="AE17" i="2"/>
  <c r="W17" i="2"/>
  <c r="O17" i="2"/>
  <c r="G17" i="2"/>
  <c r="AE18" i="2"/>
  <c r="W18" i="2"/>
  <c r="O18" i="2"/>
  <c r="G18" i="2"/>
  <c r="W20" i="2"/>
  <c r="G20" i="2"/>
  <c r="V22" i="2"/>
  <c r="AE22" i="2"/>
  <c r="O22" i="2"/>
  <c r="G22" i="2"/>
  <c r="Q9" i="2"/>
  <c r="V9" i="2"/>
  <c r="AD10" i="2"/>
  <c r="AD11" i="2"/>
  <c r="V12" i="2"/>
  <c r="V13" i="2"/>
  <c r="AD20" i="2"/>
  <c r="N20" i="2"/>
  <c r="AD22" i="2"/>
  <c r="E9" i="2"/>
  <c r="U10" i="2"/>
  <c r="M10" i="2"/>
  <c r="U11" i="2"/>
  <c r="M11" i="2"/>
  <c r="AC12" i="2"/>
  <c r="M12" i="2"/>
  <c r="E12" i="2"/>
  <c r="AC13" i="2"/>
  <c r="U13" i="2"/>
  <c r="M13" i="2"/>
  <c r="AC14" i="2"/>
  <c r="U14" i="2"/>
  <c r="M14" i="2"/>
  <c r="AC17" i="2"/>
  <c r="U17" i="2"/>
  <c r="M17" i="2"/>
  <c r="E17" i="2"/>
  <c r="AC18" i="2"/>
  <c r="U18" i="2"/>
  <c r="M18" i="2"/>
  <c r="E18" i="2"/>
  <c r="D20" i="2"/>
  <c r="AC20" i="2"/>
  <c r="E20" i="2"/>
  <c r="M22" i="2"/>
  <c r="E22" i="2"/>
  <c r="P10" i="2"/>
  <c r="H9" i="2"/>
  <c r="F9" i="2"/>
  <c r="N10" i="2"/>
  <c r="F11" i="2"/>
  <c r="V14" i="2"/>
  <c r="V20" i="2"/>
  <c r="F20" i="2"/>
  <c r="N22" i="2"/>
  <c r="AC9" i="2"/>
  <c r="U9" i="2"/>
  <c r="AA9" i="2"/>
  <c r="AB9" i="2"/>
  <c r="T9" i="2"/>
  <c r="L9" i="2"/>
  <c r="D9" i="2"/>
  <c r="AB10" i="2"/>
  <c r="T10" i="2"/>
  <c r="L10" i="2"/>
  <c r="D10" i="2"/>
  <c r="S11" i="2"/>
  <c r="T11" i="2"/>
  <c r="D11" i="2"/>
  <c r="AA12" i="2"/>
  <c r="AB12" i="2"/>
  <c r="T12" i="2"/>
  <c r="L12" i="2"/>
  <c r="K13" i="2"/>
  <c r="AB13" i="2"/>
  <c r="D13" i="2"/>
  <c r="AA14" i="2"/>
  <c r="C14" i="2"/>
  <c r="T14" i="2"/>
  <c r="L14" i="2"/>
  <c r="AB20" i="2"/>
  <c r="L20" i="2"/>
  <c r="AB22" i="2"/>
  <c r="T22" i="2"/>
  <c r="L22" i="2"/>
  <c r="D22" i="2"/>
  <c r="X17" i="2"/>
  <c r="P17" i="2"/>
  <c r="H17" i="2"/>
  <c r="X18" i="2"/>
  <c r="P18" i="2"/>
  <c r="H18" i="2"/>
  <c r="AD17" i="2"/>
  <c r="V17" i="2"/>
  <c r="N17" i="2"/>
  <c r="F17" i="2"/>
  <c r="AD18" i="2"/>
  <c r="V18" i="2"/>
  <c r="N18" i="2"/>
  <c r="F18" i="2"/>
  <c r="T17" i="2"/>
  <c r="D17" i="2"/>
  <c r="T18" i="2"/>
  <c r="D18" i="2"/>
  <c r="AB17" i="2"/>
  <c r="L17" i="2"/>
  <c r="AB18" i="2"/>
  <c r="L18" i="2"/>
  <c r="AA17" i="2"/>
  <c r="S17" i="2"/>
  <c r="K17" i="2"/>
  <c r="C17" i="2"/>
  <c r="AA18" i="2"/>
  <c r="S18" i="2"/>
  <c r="K18" i="2"/>
  <c r="C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0" i="11" l="1"/>
  <c r="D100" i="11" s="1"/>
  <c r="C105" i="11"/>
  <c r="D105" i="11" s="1"/>
  <c r="C97" i="11"/>
  <c r="D97" i="11" s="1"/>
  <c r="C115" i="11"/>
  <c r="D115" i="11" s="1"/>
  <c r="C95" i="11"/>
  <c r="D9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92" i="11"/>
  <c r="D92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98" i="11"/>
  <c r="D98" i="11" s="1"/>
  <c r="C96" i="11"/>
  <c r="D96" i="11" s="1"/>
  <c r="C112" i="11"/>
  <c r="D112" i="11" s="1"/>
  <c r="C93" i="11"/>
  <c r="D93" i="11" s="1"/>
  <c r="C108" i="11"/>
  <c r="D108" i="11" s="1"/>
  <c r="C91" i="11"/>
  <c r="D91" i="11" s="1"/>
  <c r="C94" i="11"/>
  <c r="D94" i="11" s="1"/>
  <c r="C99" i="11"/>
  <c r="D99" i="11" s="1"/>
  <c r="Y5" i="2"/>
  <c r="Q5" i="2"/>
  <c r="I5" i="2"/>
  <c r="Y3" i="2"/>
  <c r="I3" i="2"/>
  <c r="Q3" i="2"/>
  <c r="H5" i="2"/>
  <c r="W3" i="2"/>
  <c r="G5" i="2"/>
  <c r="X3" i="2"/>
  <c r="P5" i="2"/>
  <c r="AE3" i="2"/>
  <c r="AD3" i="2"/>
  <c r="V3" i="2"/>
  <c r="N3" i="2"/>
  <c r="F3" i="2"/>
  <c r="AD5" i="2"/>
  <c r="V5" i="2"/>
  <c r="N5" i="2"/>
  <c r="F5" i="2"/>
  <c r="X5" i="2"/>
  <c r="G3" i="2"/>
  <c r="O5" i="2"/>
  <c r="AC3" i="2"/>
  <c r="U3" i="2"/>
  <c r="M3" i="2"/>
  <c r="E3" i="2"/>
  <c r="AC5" i="2"/>
  <c r="U5" i="2"/>
  <c r="M5" i="2"/>
  <c r="E5" i="2"/>
  <c r="W5" i="2"/>
  <c r="AB3" i="2"/>
  <c r="T3" i="2"/>
  <c r="L3" i="2"/>
  <c r="D3" i="2"/>
  <c r="AB5" i="2"/>
  <c r="T5" i="2"/>
  <c r="L5" i="2"/>
  <c r="D5" i="2"/>
  <c r="H3" i="2"/>
  <c r="AA3" i="2"/>
  <c r="S3" i="2"/>
  <c r="K3" i="2"/>
  <c r="C3" i="2"/>
  <c r="AA5" i="2"/>
  <c r="S5" i="2"/>
  <c r="K5" i="2"/>
  <c r="C5" i="2"/>
  <c r="P3" i="2"/>
  <c r="O3" i="2"/>
  <c r="AE5" i="2"/>
  <c r="Z3" i="2"/>
  <c r="R3" i="2"/>
  <c r="J3" i="2"/>
  <c r="B3" i="2"/>
  <c r="Z5" i="2"/>
  <c r="R5" i="2"/>
  <c r="J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<sst xmlns="http://schemas.openxmlformats.org/spreadsheetml/2006/main" count="2381" uniqueCount="1722">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</sst>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4.4805011083420343</c:v>
                </c:pt>
                <c:pt idx="25" formatCode="0.00">
                  <c:v>4.1642816271030689</c:v>
                </c:pt>
                <c:pt idx="26" formatCode="0.00">
                  <c:v>3.848062145864104</c:v>
                </c:pt>
                <c:pt idx="27" formatCode="0.00">
                  <c:v>3.5318426646251391</c:v>
                </c:pt>
                <c:pt idx="28" formatCode="0.00">
                  <c:v>3.2156231833861733</c:v>
                </c:pt>
                <c:pt idx="29" formatCode="0.00">
                  <c:v>3.3605651504618512</c:v>
                </c:pt>
                <c:pt idx="30" formatCode="0.00">
                  <c:v>3.541906565811809</c:v>
                </c:pt>
                <c:pt idx="31" formatCode="0.00">
                  <c:v>3.772565214706888</c:v>
                </c:pt>
                <c:pt idx="32" formatCode="0.00">
                  <c:v>3.9409513059228249</c:v>
                </c:pt>
                <c:pt idx="33" formatCode="0.00">
                  <c:v>4.0650437467545233</c:v>
                </c:pt>
                <c:pt idx="34" formatCode="0.00">
                  <c:v>4.0786582091626205</c:v>
                </c:pt>
                <c:pt idx="35" formatCode="0.00">
                  <c:v>4.12662073138062</c:v>
                </c:pt>
                <c:pt idx="36" formatCode="0.00">
                  <c:v>4.2690089516758318</c:v>
                </c:pt>
                <c:pt idx="37" formatCode="0.00">
                  <c:v>4.1831321776458088</c:v>
                </c:pt>
                <c:pt idx="38" formatCode="0.00">
                  <c:v>4.3479553891122587</c:v>
                </c:pt>
                <c:pt idx="39" formatCode="0.00">
                  <c:v>4.4407978304306344</c:v>
                </c:pt>
                <c:pt idx="40" formatCode="0.00">
                  <c:v>4.4326077337520795</c:v>
                </c:pt>
                <c:pt idx="41" formatCode="0.00">
                  <c:v>4.3618127500468162</c:v>
                </c:pt>
                <c:pt idx="42" formatCode="0.00">
                  <c:v>4.3211294550331463</c:v>
                </c:pt>
                <c:pt idx="43" formatCode="0.00">
                  <c:v>4.3177487491785032</c:v>
                </c:pt>
                <c:pt idx="44" formatCode="0.00">
                  <c:v>4.3137486520813884</c:v>
                </c:pt>
                <c:pt idx="45" formatCode="0.00">
                  <c:v>4.273585380731185</c:v>
                </c:pt>
                <c:pt idx="46" formatCode="0.00">
                  <c:v>4.2497239127590989</c:v>
                </c:pt>
                <c:pt idx="47" formatCode="0.00">
                  <c:v>4.1777387262741801</c:v>
                </c:pt>
                <c:pt idx="48" formatCode="0.00">
                  <c:v>4.1635181216341435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8.4372970995942786</c:v>
                </c:pt>
                <c:pt idx="25" formatCode="0.00">
                  <c:v>7.8418195743404109</c:v>
                </c:pt>
                <c:pt idx="26" formatCode="0.00">
                  <c:v>7.2463420490865431</c:v>
                </c:pt>
                <c:pt idx="27" formatCode="0.00">
                  <c:v>6.6508645238326745</c:v>
                </c:pt>
                <c:pt idx="28" formatCode="0.00">
                  <c:v>6.0553869985788058</c:v>
                </c:pt>
                <c:pt idx="29" formatCode="0.00">
                  <c:v>6.3283293344573108</c:v>
                </c:pt>
                <c:pt idx="30" formatCode="0.00">
                  <c:v>6.6698160031961775</c:v>
                </c:pt>
                <c:pt idx="31" formatCode="0.00">
                  <c:v>7.1041726749745564</c:v>
                </c:pt>
                <c:pt idx="32" formatCode="0.00">
                  <c:v>7.4212629835525554</c:v>
                </c:pt>
                <c:pt idx="33" formatCode="0.00">
                  <c:v>7.6549432719384907</c:v>
                </c:pt>
                <c:pt idx="34" formatCode="0.00">
                  <c:v>7.6805808650136269</c:v>
                </c:pt>
                <c:pt idx="35" formatCode="0.00">
                  <c:v>7.7708997913599918</c:v>
                </c:pt>
                <c:pt idx="36" formatCode="0.00">
                  <c:v>8.0390331293646184</c:v>
                </c:pt>
                <c:pt idx="37" formatCode="0.00">
                  <c:v>7.8773173214838925</c:v>
                </c:pt>
                <c:pt idx="38" formatCode="0.00">
                  <c:v>8.1876983191500869</c:v>
                </c:pt>
                <c:pt idx="39" formatCode="0.00">
                  <c:v>8.36253127687357</c:v>
                </c:pt>
                <c:pt idx="40" formatCode="0.00">
                  <c:v>8.3471083861565685</c:v>
                </c:pt>
                <c:pt idx="41" formatCode="0.00">
                  <c:v>8.2137933179892766</c:v>
                </c:pt>
                <c:pt idx="42" formatCode="0.00">
                  <c:v>8.1371820107447181</c:v>
                </c:pt>
                <c:pt idx="43" formatCode="0.00">
                  <c:v>8.130815754155952</c:v>
                </c:pt>
                <c:pt idx="44" formatCode="0.00">
                  <c:v>8.1232831128688527</c:v>
                </c:pt>
                <c:pt idx="45" formatCode="0.00">
                  <c:v>8.0476510697827894</c:v>
                </c:pt>
                <c:pt idx="46" formatCode="0.00">
                  <c:v>8.002717190815968</c:v>
                </c:pt>
                <c:pt idx="47" formatCode="0.00">
                  <c:v>7.8671608344048201</c:v>
                </c:pt>
                <c:pt idx="48" formatCode="0.00">
                  <c:v>7.8403818060366612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4.0581153710561715</c:v>
                </c:pt>
                <c:pt idx="25" formatCode="0.00">
                  <c:v>3.7717065282921287</c:v>
                </c:pt>
                <c:pt idx="26" formatCode="0.00">
                  <c:v>3.4852976855280859</c:v>
                </c:pt>
                <c:pt idx="27" formatCode="0.00">
                  <c:v>3.1988888427640432</c:v>
                </c:pt>
                <c:pt idx="28" formatCode="0.00">
                  <c:v>2.91248</c:v>
                </c:pt>
                <c:pt idx="29" formatCode="0.00">
                  <c:v>3.043758</c:v>
                </c:pt>
                <c:pt idx="30" formatCode="0.00">
                  <c:v>3.2080039999999999</c:v>
                </c:pt>
                <c:pt idx="31" formatCode="0.00">
                  <c:v>3.4169179999999999</c:v>
                </c:pt>
                <c:pt idx="32" formatCode="0.00">
                  <c:v>3.5694300000000001</c:v>
                </c:pt>
                <c:pt idx="33" formatCode="0.00">
                  <c:v>3.6818240000000002</c:v>
                </c:pt>
                <c:pt idx="34" formatCode="0.00">
                  <c:v>3.6941549999999999</c:v>
                </c:pt>
                <c:pt idx="35" formatCode="0.00">
                  <c:v>3.7375959999999999</c:v>
                </c:pt>
                <c:pt idx="36" formatCode="0.00">
                  <c:v>3.8665609999999999</c:v>
                </c:pt>
                <c:pt idx="37" formatCode="0.00">
                  <c:v>3.78878</c:v>
                </c:pt>
                <c:pt idx="38" formatCode="0.00">
                  <c:v>3.9380649999999999</c:v>
                </c:pt>
                <c:pt idx="39" formatCode="0.00">
                  <c:v>4.0221549999999997</c:v>
                </c:pt>
                <c:pt idx="40" formatCode="0.00">
                  <c:v>4.0147370000000002</c:v>
                </c:pt>
                <c:pt idx="41" formatCode="0.00">
                  <c:v>3.9506160000000001</c:v>
                </c:pt>
                <c:pt idx="42" formatCode="0.00">
                  <c:v>3.9137680000000001</c:v>
                </c:pt>
                <c:pt idx="43" formatCode="0.00">
                  <c:v>3.9107059999999998</c:v>
                </c:pt>
                <c:pt idx="44" formatCode="0.00">
                  <c:v>3.9070830000000001</c:v>
                </c:pt>
                <c:pt idx="45" formatCode="0.00">
                  <c:v>3.8707060000000002</c:v>
                </c:pt>
                <c:pt idx="46" formatCode="0.00">
                  <c:v>3.849094</c:v>
                </c:pt>
                <c:pt idx="47" formatCode="0.00">
                  <c:v>3.7838949999999998</c:v>
                </c:pt>
                <c:pt idx="48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5" sqref="C5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7" t="s">
        <v>69</v>
      </c>
    </row>
    <row r="4" spans="1:3" x14ac:dyDescent="0.35">
      <c r="A4" s="1" t="s">
        <v>1474</v>
      </c>
      <c r="B4" s="7"/>
    </row>
    <row r="5" spans="1:3" x14ac:dyDescent="0.35">
      <c r="A5" s="1"/>
      <c r="B5" s="7" t="s">
        <v>1475</v>
      </c>
      <c r="C5" t="s">
        <v>1390</v>
      </c>
    </row>
    <row r="6" spans="1:3" x14ac:dyDescent="0.35">
      <c r="A6" s="1"/>
      <c r="B6" s="7" t="s">
        <v>1476</v>
      </c>
      <c r="C6" t="s">
        <v>1472</v>
      </c>
    </row>
    <row r="7" spans="1:3" x14ac:dyDescent="0.35">
      <c r="A7" s="1"/>
      <c r="B7" s="7" t="s">
        <v>1478</v>
      </c>
      <c r="C7" t="s">
        <v>1477</v>
      </c>
    </row>
    <row r="8" spans="1:3" x14ac:dyDescent="0.35">
      <c r="B8" s="2" t="s">
        <v>1481</v>
      </c>
      <c r="C8" t="s">
        <v>1485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1506</v>
      </c>
    </row>
    <row r="21" spans="1:2" x14ac:dyDescent="0.35">
      <c r="A21" t="s">
        <v>1507</v>
      </c>
    </row>
    <row r="22" spans="1:2" x14ac:dyDescent="0.35">
      <c r="A22" t="s">
        <v>1539</v>
      </c>
    </row>
    <row r="23" spans="1:2" x14ac:dyDescent="0.35">
      <c r="A23" t="s">
        <v>1540</v>
      </c>
    </row>
    <row r="24" spans="1:2" x14ac:dyDescent="0.35">
      <c r="A24" t="s">
        <v>1541</v>
      </c>
    </row>
    <row r="25" spans="1:2" x14ac:dyDescent="0.35">
      <c r="A25" t="s">
        <v>1508</v>
      </c>
    </row>
    <row r="27" spans="1:2" x14ac:dyDescent="0.35">
      <c r="A27" t="s">
        <v>1496</v>
      </c>
      <c r="B27">
        <v>1.0369999999999999</v>
      </c>
    </row>
    <row r="28" spans="1:2" x14ac:dyDescent="0.35">
      <c r="A28" t="s">
        <v>1504</v>
      </c>
      <c r="B28">
        <v>0.88700000000000001</v>
      </c>
    </row>
    <row r="29" spans="1:2" x14ac:dyDescent="0.35">
      <c r="A29" t="s">
        <v>1531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1473</v>
      </c>
    </row>
    <row r="2" spans="1:36" x14ac:dyDescent="0.35">
      <c r="A2" t="s">
        <v>1523</v>
      </c>
    </row>
    <row r="3" spans="1:36" x14ac:dyDescent="0.35">
      <c r="A3" t="s">
        <v>1522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1471</v>
      </c>
      <c r="C6" t="s">
        <v>1520</v>
      </c>
    </row>
    <row r="7" spans="1:36" x14ac:dyDescent="0.35">
      <c r="A7" t="s">
        <v>1470</v>
      </c>
      <c r="B7" t="s">
        <v>1543</v>
      </c>
      <c r="C7" t="s">
        <v>1544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5">
      <c r="A8" t="s">
        <v>1469</v>
      </c>
      <c r="B8" t="s">
        <v>1545</v>
      </c>
      <c r="C8" t="s">
        <v>1546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5">
      <c r="A9" t="s">
        <v>1406</v>
      </c>
      <c r="B9" t="s">
        <v>1547</v>
      </c>
      <c r="C9" t="s">
        <v>1548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5">
      <c r="A10" t="s">
        <v>1468</v>
      </c>
      <c r="B10" t="s">
        <v>1549</v>
      </c>
      <c r="C10" t="s">
        <v>1550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5">
      <c r="A11" t="s">
        <v>1409</v>
      </c>
      <c r="B11" t="s">
        <v>1551</v>
      </c>
      <c r="C11" t="s">
        <v>1552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5">
      <c r="A12" t="s">
        <v>1467</v>
      </c>
      <c r="B12" t="s">
        <v>1553</v>
      </c>
      <c r="C12" t="s">
        <v>1542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5">
      <c r="A13" t="s">
        <v>1466</v>
      </c>
      <c r="B13" t="s">
        <v>1554</v>
      </c>
      <c r="C13" t="s">
        <v>1555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5">
      <c r="A14" t="s">
        <v>1449</v>
      </c>
      <c r="B14" t="s">
        <v>1556</v>
      </c>
      <c r="C14" t="s">
        <v>1557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5">
      <c r="A15" t="s">
        <v>1448</v>
      </c>
      <c r="B15" t="s">
        <v>1558</v>
      </c>
      <c r="C15" t="s">
        <v>1559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5">
      <c r="A16" t="s">
        <v>1447</v>
      </c>
      <c r="B16" t="s">
        <v>1560</v>
      </c>
      <c r="C16" t="s">
        <v>1561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5">
      <c r="A17" t="s">
        <v>1465</v>
      </c>
      <c r="B17" t="s">
        <v>1562</v>
      </c>
      <c r="C17" t="s">
        <v>1563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5">
      <c r="A18" t="s">
        <v>1464</v>
      </c>
      <c r="B18" t="s">
        <v>1564</v>
      </c>
      <c r="C18" t="s">
        <v>1565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5">
      <c r="A19" t="s">
        <v>1463</v>
      </c>
      <c r="B19" t="s">
        <v>1566</v>
      </c>
      <c r="C19" t="s">
        <v>1567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5">
      <c r="A20" t="s">
        <v>1462</v>
      </c>
      <c r="B20" t="s">
        <v>1568</v>
      </c>
      <c r="C20" t="s">
        <v>1569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5">
      <c r="A21" t="s">
        <v>1461</v>
      </c>
      <c r="B21" t="s">
        <v>1570</v>
      </c>
      <c r="C21" t="s">
        <v>1571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5">
      <c r="A22" t="s">
        <v>65</v>
      </c>
      <c r="B22" t="s">
        <v>1572</v>
      </c>
      <c r="C22" t="s">
        <v>1573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5">
      <c r="A23" t="s">
        <v>1460</v>
      </c>
      <c r="B23" t="s">
        <v>1459</v>
      </c>
      <c r="C23" t="s">
        <v>1458</v>
      </c>
      <c r="D23" t="s">
        <v>1574</v>
      </c>
      <c r="E23" t="s">
        <v>1575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5">
      <c r="A24" t="s">
        <v>1457</v>
      </c>
      <c r="B24" t="s">
        <v>1576</v>
      </c>
      <c r="C24" t="s">
        <v>1577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5">
      <c r="A25" t="s">
        <v>1446</v>
      </c>
      <c r="B25" t="s">
        <v>1578</v>
      </c>
      <c r="C25" t="s">
        <v>1579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5">
      <c r="A26" t="s">
        <v>1456</v>
      </c>
      <c r="B26" t="s">
        <v>1580</v>
      </c>
      <c r="C26" t="s">
        <v>1581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5">
      <c r="A27" t="s">
        <v>1455</v>
      </c>
      <c r="C27" t="s">
        <v>1519</v>
      </c>
    </row>
    <row r="28" spans="1:38" s="10" customFormat="1" x14ac:dyDescent="0.35">
      <c r="A28" s="10" t="s">
        <v>1454</v>
      </c>
      <c r="C28" s="10" t="s">
        <v>1518</v>
      </c>
    </row>
    <row r="29" spans="1:38" s="10" customFormat="1" x14ac:dyDescent="0.35">
      <c r="A29" s="10" t="s">
        <v>1517</v>
      </c>
      <c r="B29" s="10" t="s">
        <v>1582</v>
      </c>
      <c r="C29" s="10" t="s">
        <v>1583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5">
      <c r="A30" t="s">
        <v>1451</v>
      </c>
      <c r="C30" t="s">
        <v>1515</v>
      </c>
    </row>
    <row r="31" spans="1:38" x14ac:dyDescent="0.35">
      <c r="A31" t="s">
        <v>1514</v>
      </c>
      <c r="C31" t="s">
        <v>1513</v>
      </c>
    </row>
    <row r="32" spans="1:38" x14ac:dyDescent="0.35">
      <c r="A32" t="s">
        <v>1449</v>
      </c>
      <c r="B32" t="s">
        <v>1584</v>
      </c>
      <c r="C32" t="s">
        <v>1585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5">
      <c r="A33" t="s">
        <v>1448</v>
      </c>
      <c r="B33" t="s">
        <v>1586</v>
      </c>
      <c r="C33" t="s">
        <v>1587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5">
      <c r="A34" t="s">
        <v>1447</v>
      </c>
      <c r="B34" t="s">
        <v>1588</v>
      </c>
      <c r="C34" t="s">
        <v>1589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5">
      <c r="A35" t="s">
        <v>65</v>
      </c>
      <c r="B35" t="s">
        <v>1590</v>
      </c>
      <c r="C35" t="s">
        <v>1591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5">
      <c r="A36" t="s">
        <v>1446</v>
      </c>
      <c r="B36" t="s">
        <v>1592</v>
      </c>
      <c r="C36" t="s">
        <v>1593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5">
      <c r="A37" t="s">
        <v>1445</v>
      </c>
      <c r="B37" t="s">
        <v>1594</v>
      </c>
      <c r="C37" t="s">
        <v>1595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5">
      <c r="A38" t="s">
        <v>1454</v>
      </c>
      <c r="C38" t="s">
        <v>1511</v>
      </c>
    </row>
    <row r="39" spans="1:36" x14ac:dyDescent="0.35">
      <c r="A39" t="s">
        <v>1453</v>
      </c>
      <c r="B39" t="s">
        <v>1582</v>
      </c>
      <c r="C39" t="s">
        <v>1596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5">
      <c r="A40" t="s">
        <v>1451</v>
      </c>
      <c r="C40" t="s">
        <v>1510</v>
      </c>
    </row>
    <row r="41" spans="1:36" x14ac:dyDescent="0.35">
      <c r="A41" t="s">
        <v>1450</v>
      </c>
      <c r="C41" t="s">
        <v>1509</v>
      </c>
    </row>
    <row r="42" spans="1:36" x14ac:dyDescent="0.35">
      <c r="A42" t="s">
        <v>1449</v>
      </c>
      <c r="B42" t="s">
        <v>1584</v>
      </c>
      <c r="C42" t="s">
        <v>1597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5">
      <c r="A43" t="s">
        <v>1448</v>
      </c>
      <c r="B43" t="s">
        <v>1586</v>
      </c>
      <c r="C43" t="s">
        <v>1598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5">
      <c r="A44" t="s">
        <v>1447</v>
      </c>
      <c r="B44" t="s">
        <v>1588</v>
      </c>
      <c r="C44" t="s">
        <v>1599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5">
      <c r="A45" t="s">
        <v>65</v>
      </c>
      <c r="B45" t="s">
        <v>1590</v>
      </c>
      <c r="C45" t="s">
        <v>1600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5">
      <c r="A46" t="s">
        <v>1446</v>
      </c>
      <c r="B46" t="s">
        <v>1592</v>
      </c>
      <c r="C46" t="s">
        <v>1601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5">
      <c r="A47" t="s">
        <v>1445</v>
      </c>
      <c r="B47" t="s">
        <v>1594</v>
      </c>
      <c r="C47" t="s">
        <v>1602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4.5" x14ac:dyDescent="0.35"/>
  <sheetData>
    <row r="1" spans="1:35" x14ac:dyDescent="0.35">
      <c r="A1" t="s">
        <v>1473</v>
      </c>
    </row>
    <row r="2" spans="1:35" x14ac:dyDescent="0.35">
      <c r="A2" t="s">
        <v>1659</v>
      </c>
    </row>
    <row r="3" spans="1:35" x14ac:dyDescent="0.35">
      <c r="A3" t="s">
        <v>1660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1630</v>
      </c>
    </row>
    <row r="6" spans="1:35" x14ac:dyDescent="0.35">
      <c r="A6" t="s">
        <v>1471</v>
      </c>
    </row>
    <row r="7" spans="1:35" x14ac:dyDescent="0.35">
      <c r="A7" t="s">
        <v>1470</v>
      </c>
      <c r="B7" t="s">
        <v>1661</v>
      </c>
      <c r="C7" t="s">
        <v>1662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35">
      <c r="A8" t="s">
        <v>1469</v>
      </c>
      <c r="B8" t="s">
        <v>1663</v>
      </c>
      <c r="C8" t="s">
        <v>1664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35">
      <c r="A9" t="s">
        <v>1406</v>
      </c>
      <c r="B9" t="s">
        <v>1665</v>
      </c>
      <c r="C9" t="s">
        <v>1666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35">
      <c r="A10" t="s">
        <v>1468</v>
      </c>
      <c r="B10" t="s">
        <v>1667</v>
      </c>
      <c r="C10" t="s">
        <v>1668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35">
      <c r="A11" t="s">
        <v>1409</v>
      </c>
      <c r="B11" t="s">
        <v>1669</v>
      </c>
      <c r="C11" t="s">
        <v>1670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35">
      <c r="A12" t="s">
        <v>1467</v>
      </c>
      <c r="B12" t="s">
        <v>1671</v>
      </c>
      <c r="C12" t="s">
        <v>1672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35">
      <c r="A13" t="s">
        <v>1466</v>
      </c>
      <c r="B13" t="s">
        <v>1673</v>
      </c>
      <c r="C13" t="s">
        <v>1674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35">
      <c r="A14" t="s">
        <v>1449</v>
      </c>
      <c r="B14" t="s">
        <v>1675</v>
      </c>
      <c r="C14" t="s">
        <v>1676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35">
      <c r="A15" t="s">
        <v>1448</v>
      </c>
      <c r="B15" t="s">
        <v>1677</v>
      </c>
      <c r="C15" t="s">
        <v>1678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35">
      <c r="A16" t="s">
        <v>1447</v>
      </c>
      <c r="B16" t="s">
        <v>1679</v>
      </c>
      <c r="C16" t="s">
        <v>1680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35">
      <c r="A17" t="s">
        <v>1465</v>
      </c>
      <c r="B17" t="s">
        <v>1681</v>
      </c>
      <c r="C17" t="s">
        <v>1682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35">
      <c r="A18" t="s">
        <v>1464</v>
      </c>
      <c r="B18" t="s">
        <v>1683</v>
      </c>
      <c r="C18" t="s">
        <v>1684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35">
      <c r="A19" t="s">
        <v>1462</v>
      </c>
      <c r="B19" t="s">
        <v>1685</v>
      </c>
      <c r="C19" t="s">
        <v>1686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35">
      <c r="A20" t="s">
        <v>1461</v>
      </c>
      <c r="B20" t="s">
        <v>1687</v>
      </c>
      <c r="C20" t="s">
        <v>1688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35">
      <c r="A21" t="s">
        <v>65</v>
      </c>
      <c r="B21" t="s">
        <v>1689</v>
      </c>
      <c r="C21" t="s">
        <v>1690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35">
      <c r="A22" t="s">
        <v>1460</v>
      </c>
      <c r="B22" t="s">
        <v>1459</v>
      </c>
      <c r="C22" t="s">
        <v>1458</v>
      </c>
      <c r="D22" t="s">
        <v>1691</v>
      </c>
      <c r="E22" t="s">
        <v>1692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35">
      <c r="A23" t="s">
        <v>1457</v>
      </c>
      <c r="B23" t="s">
        <v>1693</v>
      </c>
      <c r="C23" t="s">
        <v>1694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35">
      <c r="A24" t="s">
        <v>1463</v>
      </c>
      <c r="B24" t="s">
        <v>1695</v>
      </c>
      <c r="C24" t="s">
        <v>1696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35">
      <c r="A25" t="s">
        <v>1446</v>
      </c>
      <c r="B25" t="s">
        <v>1697</v>
      </c>
      <c r="C25" t="s">
        <v>1698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35">
      <c r="A26" t="s">
        <v>1456</v>
      </c>
      <c r="B26" t="s">
        <v>1699</v>
      </c>
      <c r="C26" t="s">
        <v>1700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35">
      <c r="A27" t="s">
        <v>1455</v>
      </c>
    </row>
    <row r="28" spans="1:37" x14ac:dyDescent="0.35">
      <c r="A28" t="s">
        <v>1454</v>
      </c>
    </row>
    <row r="29" spans="1:37" x14ac:dyDescent="0.35">
      <c r="A29" t="s">
        <v>1631</v>
      </c>
      <c r="B29" t="s">
        <v>1701</v>
      </c>
      <c r="C29" t="s">
        <v>1702</v>
      </c>
      <c r="D29" t="s">
        <v>1632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35">
      <c r="A30" t="s">
        <v>1451</v>
      </c>
    </row>
    <row r="31" spans="1:37" x14ac:dyDescent="0.35">
      <c r="A31" t="s">
        <v>1633</v>
      </c>
    </row>
    <row r="32" spans="1:37" x14ac:dyDescent="0.35">
      <c r="A32" t="s">
        <v>1449</v>
      </c>
      <c r="B32" t="s">
        <v>1703</v>
      </c>
      <c r="C32" t="s">
        <v>1704</v>
      </c>
      <c r="D32" t="s">
        <v>1634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35">
      <c r="A33" t="s">
        <v>1448</v>
      </c>
      <c r="B33" t="s">
        <v>1705</v>
      </c>
      <c r="C33" t="s">
        <v>1706</v>
      </c>
      <c r="D33" t="s">
        <v>1634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35">
      <c r="A34" t="s">
        <v>1447</v>
      </c>
      <c r="B34" t="s">
        <v>1707</v>
      </c>
      <c r="C34" t="s">
        <v>1708</v>
      </c>
      <c r="D34" t="s">
        <v>1634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35">
      <c r="A35" t="s">
        <v>65</v>
      </c>
      <c r="B35" t="s">
        <v>1709</v>
      </c>
      <c r="C35" t="s">
        <v>1710</v>
      </c>
      <c r="D35" t="s">
        <v>1634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35">
      <c r="A36" t="s">
        <v>1446</v>
      </c>
      <c r="B36" t="s">
        <v>1711</v>
      </c>
      <c r="C36" t="s">
        <v>1712</v>
      </c>
      <c r="D36" t="s">
        <v>1634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35">
      <c r="A37" t="s">
        <v>1445</v>
      </c>
      <c r="B37" t="s">
        <v>1713</v>
      </c>
      <c r="C37" t="s">
        <v>1714</v>
      </c>
      <c r="D37" t="s">
        <v>1634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35">
      <c r="A38" t="s">
        <v>1454</v>
      </c>
    </row>
    <row r="39" spans="1:35" x14ac:dyDescent="0.35">
      <c r="A39" t="s">
        <v>1453</v>
      </c>
      <c r="B39" t="s">
        <v>1701</v>
      </c>
      <c r="C39" t="s">
        <v>1715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35">
      <c r="A40" t="s">
        <v>1451</v>
      </c>
    </row>
    <row r="41" spans="1:35" x14ac:dyDescent="0.35">
      <c r="A41" t="s">
        <v>1450</v>
      </c>
    </row>
    <row r="42" spans="1:35" x14ac:dyDescent="0.35">
      <c r="A42" t="s">
        <v>1449</v>
      </c>
      <c r="B42" t="s">
        <v>1703</v>
      </c>
      <c r="C42" t="s">
        <v>1716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35">
      <c r="A43" t="s">
        <v>1448</v>
      </c>
      <c r="B43" t="s">
        <v>1705</v>
      </c>
      <c r="C43" t="s">
        <v>1717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35">
      <c r="A44" t="s">
        <v>1447</v>
      </c>
      <c r="B44" t="s">
        <v>1707</v>
      </c>
      <c r="C44" t="s">
        <v>1718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35">
      <c r="A45" t="s">
        <v>65</v>
      </c>
      <c r="B45" t="s">
        <v>1709</v>
      </c>
      <c r="C45" t="s">
        <v>1719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35">
      <c r="A46" t="s">
        <v>1446</v>
      </c>
      <c r="B46" t="s">
        <v>1711</v>
      </c>
      <c r="C46" t="s">
        <v>1720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35">
      <c r="A47" t="s">
        <v>1445</v>
      </c>
      <c r="B47" t="s">
        <v>1713</v>
      </c>
      <c r="C47" t="s">
        <v>1721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1526</v>
      </c>
    </row>
    <row r="3" spans="1:36" x14ac:dyDescent="0.35">
      <c r="A3" t="s">
        <v>1525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1395</v>
      </c>
      <c r="C6" t="s">
        <v>1524</v>
      </c>
    </row>
    <row r="7" spans="1:36" x14ac:dyDescent="0.35">
      <c r="A7" t="s">
        <v>1396</v>
      </c>
      <c r="B7" t="s">
        <v>1603</v>
      </c>
      <c r="C7" t="s">
        <v>1604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5">
      <c r="A8" t="s">
        <v>1398</v>
      </c>
      <c r="B8" t="s">
        <v>1605</v>
      </c>
      <c r="C8" t="s">
        <v>1606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5">
      <c r="A9" t="s">
        <v>1399</v>
      </c>
      <c r="B9" t="s">
        <v>1607</v>
      </c>
      <c r="C9" t="s">
        <v>1608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5">
      <c r="A10" t="s">
        <v>1401</v>
      </c>
      <c r="B10" t="s">
        <v>1609</v>
      </c>
      <c r="C10" t="s">
        <v>1610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5">
      <c r="A11" s="1" t="s">
        <v>1402</v>
      </c>
      <c r="B11" t="s">
        <v>1611</v>
      </c>
      <c r="C11" t="s">
        <v>1612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5">
      <c r="A12" s="10" t="s">
        <v>1403</v>
      </c>
      <c r="B12" s="10" t="s">
        <v>1613</v>
      </c>
      <c r="C12" s="10" t="s">
        <v>1614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5">
      <c r="A13" s="10" t="s">
        <v>1404</v>
      </c>
      <c r="B13" s="10" t="s">
        <v>1615</v>
      </c>
      <c r="C13" s="10" t="s">
        <v>1616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5">
      <c r="A14" s="10" t="s">
        <v>1405</v>
      </c>
      <c r="B14" s="10" t="s">
        <v>1617</v>
      </c>
      <c r="C14" s="10" t="s">
        <v>1618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5">
      <c r="A15" t="s">
        <v>1406</v>
      </c>
      <c r="B15" t="s">
        <v>1619</v>
      </c>
      <c r="C15" t="s">
        <v>1620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5">
      <c r="A16" t="s">
        <v>1407</v>
      </c>
      <c r="B16" t="s">
        <v>1621</v>
      </c>
      <c r="C16" t="s">
        <v>1622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5">
      <c r="A17" t="s">
        <v>1408</v>
      </c>
      <c r="B17" t="s">
        <v>1623</v>
      </c>
      <c r="C17" t="s">
        <v>1624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5">
      <c r="A18" t="s">
        <v>1409</v>
      </c>
      <c r="B18" t="s">
        <v>1625</v>
      </c>
      <c r="C18" t="s">
        <v>1626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5">
      <c r="B21" s="1" t="s">
        <v>1490</v>
      </c>
    </row>
    <row r="22" spans="1:36" x14ac:dyDescent="0.35">
      <c r="C22" s="10" t="s">
        <v>1403</v>
      </c>
      <c r="D22" s="10" t="s">
        <v>1404</v>
      </c>
      <c r="E22" s="10" t="s">
        <v>1405</v>
      </c>
    </row>
    <row r="23" spans="1:36" x14ac:dyDescent="0.3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5" x14ac:dyDescent="0.35">
      <c r="A1" t="s">
        <v>1389</v>
      </c>
    </row>
    <row r="2" spans="1:35" x14ac:dyDescent="0.35">
      <c r="A2" t="s">
        <v>1628</v>
      </c>
    </row>
    <row r="3" spans="1:35" x14ac:dyDescent="0.35">
      <c r="A3" t="s">
        <v>1629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5">
      <c r="A6" t="s">
        <v>1395</v>
      </c>
    </row>
    <row r="7" spans="1:35" x14ac:dyDescent="0.35">
      <c r="A7" t="s">
        <v>1396</v>
      </c>
      <c r="B7" t="s">
        <v>1635</v>
      </c>
      <c r="C7" t="s">
        <v>1636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35">
      <c r="A8" t="s">
        <v>1398</v>
      </c>
      <c r="B8" t="s">
        <v>1637</v>
      </c>
      <c r="C8" t="s">
        <v>1638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35">
      <c r="A9" t="s">
        <v>1399</v>
      </c>
      <c r="B9" t="s">
        <v>1639</v>
      </c>
      <c r="C9" t="s">
        <v>1640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35">
      <c r="A10" t="s">
        <v>1401</v>
      </c>
      <c r="B10" t="s">
        <v>1641</v>
      </c>
      <c r="C10" t="s">
        <v>1642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35">
      <c r="A11" t="s">
        <v>1402</v>
      </c>
      <c r="B11" t="s">
        <v>1643</v>
      </c>
      <c r="C11" t="s">
        <v>1644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35">
      <c r="A12" t="s">
        <v>1403</v>
      </c>
      <c r="B12" t="s">
        <v>1645</v>
      </c>
      <c r="C12" t="s">
        <v>1646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35">
      <c r="A13" t="s">
        <v>1404</v>
      </c>
      <c r="B13" t="s">
        <v>1647</v>
      </c>
      <c r="C13" t="s">
        <v>1648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35">
      <c r="A14" t="s">
        <v>1405</v>
      </c>
      <c r="B14" t="s">
        <v>1649</v>
      </c>
      <c r="C14" t="s">
        <v>1650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35">
      <c r="A15" t="s">
        <v>1406</v>
      </c>
      <c r="B15" t="s">
        <v>1651</v>
      </c>
      <c r="C15" t="s">
        <v>1652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35">
      <c r="A16" t="s">
        <v>1407</v>
      </c>
      <c r="B16" t="s">
        <v>1653</v>
      </c>
      <c r="C16" t="s">
        <v>1654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35">
      <c r="A17" t="s">
        <v>1408</v>
      </c>
      <c r="B17" t="s">
        <v>1655</v>
      </c>
      <c r="C17" t="s">
        <v>1656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35">
      <c r="A18" t="s">
        <v>1409</v>
      </c>
      <c r="B18" t="s">
        <v>1657</v>
      </c>
      <c r="C18" t="s">
        <v>1658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35">
      <c r="B21" s="1" t="s">
        <v>1490</v>
      </c>
    </row>
    <row r="22" spans="1:35" x14ac:dyDescent="0.35">
      <c r="C22" t="s">
        <v>1403</v>
      </c>
      <c r="D22" t="s">
        <v>1404</v>
      </c>
      <c r="E22" t="s">
        <v>1405</v>
      </c>
    </row>
    <row r="23" spans="1:35" x14ac:dyDescent="0.3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3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3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3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3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3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3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3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3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3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3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3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3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3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3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3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3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3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3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3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3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3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3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3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3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3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3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3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3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3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workbookViewId="0">
      <selection activeCell="H258" sqref="H258"/>
    </sheetView>
  </sheetViews>
  <sheetFormatPr defaultRowHeight="14.5" x14ac:dyDescent="0.35"/>
  <sheetData>
    <row r="1" spans="1:4" ht="15.5" x14ac:dyDescent="0.35">
      <c r="A1" s="35" t="s">
        <v>1410</v>
      </c>
      <c r="B1" s="34" t="s">
        <v>1537</v>
      </c>
    </row>
    <row r="2" spans="1:4" ht="24" x14ac:dyDescent="0.35">
      <c r="A2" s="33" t="s">
        <v>1412</v>
      </c>
      <c r="B2" s="33" t="s">
        <v>1536</v>
      </c>
    </row>
    <row r="3" spans="1:4" ht="104.5" x14ac:dyDescent="0.35">
      <c r="A3" s="31" t="s">
        <v>1428</v>
      </c>
      <c r="B3" s="31" t="s">
        <v>1535</v>
      </c>
    </row>
    <row r="4" spans="1:4" x14ac:dyDescent="0.3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3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3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3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3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3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3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3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3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3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3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3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3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3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3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3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3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3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3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3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3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3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3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3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3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3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3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3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3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3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3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3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3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3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796875" defaultRowHeight="12.5" x14ac:dyDescent="0.25"/>
  <cols>
    <col min="1" max="1" width="15.1796875" style="12" customWidth="1"/>
    <col min="2" max="2" width="19" style="12" customWidth="1"/>
    <col min="3" max="16384" width="9.1796875" style="12"/>
  </cols>
  <sheetData>
    <row r="1" spans="1:2" ht="15.5" x14ac:dyDescent="0.35">
      <c r="A1" s="17" t="s">
        <v>1410</v>
      </c>
      <c r="B1" s="16" t="s">
        <v>1484</v>
      </c>
    </row>
    <row r="2" spans="1:2" x14ac:dyDescent="0.25">
      <c r="A2" s="15" t="s">
        <v>1412</v>
      </c>
      <c r="B2" s="15" t="s">
        <v>1483</v>
      </c>
    </row>
    <row r="3" spans="1:2" ht="52" x14ac:dyDescent="0.3">
      <c r="A3" s="14" t="s">
        <v>1428</v>
      </c>
      <c r="B3" s="14" t="s">
        <v>1482</v>
      </c>
    </row>
    <row r="4" spans="1:2" x14ac:dyDescent="0.25">
      <c r="A4" s="13">
        <v>35611</v>
      </c>
      <c r="B4" s="12">
        <v>2.4900000000000002</v>
      </c>
    </row>
    <row r="5" spans="1:2" x14ac:dyDescent="0.25">
      <c r="A5" s="13">
        <v>35976</v>
      </c>
      <c r="B5" s="12">
        <v>2.09</v>
      </c>
    </row>
    <row r="6" spans="1:2" x14ac:dyDescent="0.25">
      <c r="A6" s="13">
        <v>36341</v>
      </c>
      <c r="B6" s="12">
        <v>2.27</v>
      </c>
    </row>
    <row r="7" spans="1:2" x14ac:dyDescent="0.25">
      <c r="A7" s="13">
        <v>36707</v>
      </c>
      <c r="B7" s="12">
        <v>4.3099999999999996</v>
      </c>
    </row>
    <row r="8" spans="1:2" x14ac:dyDescent="0.25">
      <c r="A8" s="13">
        <v>37072</v>
      </c>
      <c r="B8" s="12">
        <v>3.96</v>
      </c>
    </row>
    <row r="9" spans="1:2" x14ac:dyDescent="0.25">
      <c r="A9" s="13">
        <v>37437</v>
      </c>
      <c r="B9" s="12">
        <v>3.38</v>
      </c>
    </row>
    <row r="10" spans="1:2" x14ac:dyDescent="0.25">
      <c r="A10" s="13">
        <v>37802</v>
      </c>
      <c r="B10" s="12">
        <v>5.47</v>
      </c>
    </row>
    <row r="11" spans="1:2" x14ac:dyDescent="0.25">
      <c r="A11" s="13">
        <v>38168</v>
      </c>
      <c r="B11" s="12">
        <v>5.89</v>
      </c>
    </row>
    <row r="12" spans="1:2" x14ac:dyDescent="0.25">
      <c r="A12" s="13">
        <v>38533</v>
      </c>
      <c r="B12" s="12">
        <v>8.69</v>
      </c>
    </row>
    <row r="13" spans="1:2" x14ac:dyDescent="0.25">
      <c r="A13" s="13">
        <v>38898</v>
      </c>
      <c r="B13" s="12">
        <v>6.73</v>
      </c>
    </row>
    <row r="14" spans="1:2" x14ac:dyDescent="0.25">
      <c r="A14" s="13">
        <v>39263</v>
      </c>
      <c r="B14" s="12">
        <v>6.97</v>
      </c>
    </row>
    <row r="15" spans="1:2" x14ac:dyDescent="0.25">
      <c r="A15" s="13">
        <v>39629</v>
      </c>
      <c r="B15" s="12">
        <v>8.86</v>
      </c>
    </row>
    <row r="16" spans="1:2" x14ac:dyDescent="0.25">
      <c r="A16" s="13">
        <v>39994</v>
      </c>
      <c r="B16" s="12">
        <v>3.94</v>
      </c>
    </row>
    <row r="17" spans="1:2" x14ac:dyDescent="0.25">
      <c r="A17" s="13">
        <v>40359</v>
      </c>
      <c r="B17" s="12">
        <v>4.37</v>
      </c>
    </row>
    <row r="18" spans="1:2" x14ac:dyDescent="0.25">
      <c r="A18" s="13">
        <v>40724</v>
      </c>
      <c r="B18" s="12">
        <v>4</v>
      </c>
    </row>
    <row r="19" spans="1:2" x14ac:dyDescent="0.25">
      <c r="A19" s="13">
        <v>41090</v>
      </c>
      <c r="B19" s="12">
        <v>2.75</v>
      </c>
    </row>
    <row r="20" spans="1:2" x14ac:dyDescent="0.25">
      <c r="A20" s="13">
        <v>41455</v>
      </c>
      <c r="B20" s="12">
        <v>3.73</v>
      </c>
    </row>
    <row r="21" spans="1:2" x14ac:dyDescent="0.25">
      <c r="A21" s="13">
        <v>41820</v>
      </c>
      <c r="B21" s="12">
        <v>4.37</v>
      </c>
    </row>
    <row r="22" spans="1:2" x14ac:dyDescent="0.25">
      <c r="A22" s="13">
        <v>42185</v>
      </c>
      <c r="B22" s="12">
        <v>2.62</v>
      </c>
    </row>
    <row r="23" spans="1:2" x14ac:dyDescent="0.25">
      <c r="A23" s="13">
        <v>42551</v>
      </c>
      <c r="B23" s="12">
        <v>2.52</v>
      </c>
    </row>
    <row r="24" spans="1:2" x14ac:dyDescent="0.25">
      <c r="A24" s="13">
        <v>42916</v>
      </c>
      <c r="B24" s="12">
        <v>2.99</v>
      </c>
    </row>
    <row r="25" spans="1:2" x14ac:dyDescent="0.25">
      <c r="A25" s="13">
        <v>43281</v>
      </c>
      <c r="B25" s="12">
        <v>3.15</v>
      </c>
    </row>
    <row r="26" spans="1:2" x14ac:dyDescent="0.25">
      <c r="A26" s="13">
        <v>43646</v>
      </c>
      <c r="B26" s="12">
        <v>2.56</v>
      </c>
    </row>
    <row r="27" spans="1:2" x14ac:dyDescent="0.25">
      <c r="A27" s="13">
        <v>44012</v>
      </c>
      <c r="B27" s="12">
        <v>2.0299999999999998</v>
      </c>
    </row>
    <row r="28" spans="1:2" x14ac:dyDescent="0.25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796875" defaultRowHeight="14.5" x14ac:dyDescent="0.35"/>
  <cols>
    <col min="1" max="1" width="15.179687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35" t="s">
        <v>1410</v>
      </c>
      <c r="B1" s="34" t="s">
        <v>1411</v>
      </c>
      <c r="U1" t="s">
        <v>1499</v>
      </c>
    </row>
    <row r="2" spans="1:22" x14ac:dyDescent="0.35">
      <c r="A2" s="33" t="s">
        <v>1412</v>
      </c>
      <c r="B2" s="32" t="s">
        <v>1413</v>
      </c>
      <c r="C2" s="32" t="s">
        <v>1414</v>
      </c>
      <c r="D2" s="32" t="s">
        <v>1415</v>
      </c>
      <c r="E2" s="32" t="s">
        <v>1416</v>
      </c>
      <c r="F2" s="36" t="s">
        <v>1417</v>
      </c>
      <c r="G2" s="36" t="s">
        <v>1418</v>
      </c>
      <c r="H2" s="36" t="s">
        <v>1419</v>
      </c>
      <c r="I2" s="32" t="s">
        <v>1503</v>
      </c>
      <c r="J2" s="32" t="s">
        <v>1420</v>
      </c>
      <c r="K2" s="32" t="s">
        <v>1421</v>
      </c>
      <c r="L2" s="32" t="s">
        <v>1422</v>
      </c>
      <c r="M2" s="32" t="s">
        <v>1423</v>
      </c>
      <c r="N2" s="32" t="s">
        <v>1424</v>
      </c>
      <c r="O2" s="32" t="s">
        <v>1425</v>
      </c>
      <c r="P2" s="32" t="s">
        <v>1426</v>
      </c>
      <c r="Q2" s="32" t="s">
        <v>1502</v>
      </c>
      <c r="R2" s="32" t="s">
        <v>1427</v>
      </c>
      <c r="S2" s="32"/>
      <c r="U2" t="s">
        <v>1468</v>
      </c>
      <c r="V2" t="s">
        <v>1498</v>
      </c>
    </row>
    <row r="3" spans="1:22" ht="78.5" x14ac:dyDescent="0.35">
      <c r="A3" s="31" t="s">
        <v>1428</v>
      </c>
      <c r="B3" s="30" t="s">
        <v>1429</v>
      </c>
      <c r="C3" s="30" t="s">
        <v>1430</v>
      </c>
      <c r="D3" s="30" t="s">
        <v>1431</v>
      </c>
      <c r="E3" s="30" t="s">
        <v>1432</v>
      </c>
      <c r="F3" s="37" t="s">
        <v>1433</v>
      </c>
      <c r="G3" s="37" t="s">
        <v>1434</v>
      </c>
      <c r="H3" s="37" t="s">
        <v>1435</v>
      </c>
      <c r="I3" s="30" t="s">
        <v>1501</v>
      </c>
      <c r="J3" s="30" t="s">
        <v>1436</v>
      </c>
      <c r="K3" s="30" t="s">
        <v>1437</v>
      </c>
      <c r="L3" s="30" t="s">
        <v>1438</v>
      </c>
      <c r="M3" s="30" t="s">
        <v>1439</v>
      </c>
      <c r="N3" s="30" t="s">
        <v>1440</v>
      </c>
      <c r="O3" s="30" t="s">
        <v>1441</v>
      </c>
      <c r="P3" s="30" t="s">
        <v>1442</v>
      </c>
      <c r="Q3" s="30" t="s">
        <v>1500</v>
      </c>
      <c r="R3" s="30" t="s">
        <v>1443</v>
      </c>
      <c r="S3" s="30" t="s">
        <v>30</v>
      </c>
      <c r="U3" s="24" t="s">
        <v>1497</v>
      </c>
      <c r="V3" s="24" t="s">
        <v>1497</v>
      </c>
    </row>
    <row r="4" spans="1:22" hidden="1" x14ac:dyDescent="0.3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5">
      <c r="A17" s="13">
        <v>12965</v>
      </c>
      <c r="B17" s="12">
        <v>0.06</v>
      </c>
      <c r="S17">
        <f t="shared" si="0"/>
        <v>1935</v>
      </c>
    </row>
    <row r="18" spans="1:19" hidden="1" x14ac:dyDescent="0.35">
      <c r="A18" s="13">
        <v>13331</v>
      </c>
      <c r="B18" s="12">
        <v>0.06</v>
      </c>
      <c r="S18">
        <f t="shared" si="0"/>
        <v>1936</v>
      </c>
    </row>
    <row r="19" spans="1:19" hidden="1" x14ac:dyDescent="0.35">
      <c r="A19" s="13">
        <v>13696</v>
      </c>
      <c r="B19" s="12">
        <v>0.05</v>
      </c>
      <c r="S19">
        <f t="shared" si="0"/>
        <v>1937</v>
      </c>
    </row>
    <row r="20" spans="1:19" hidden="1" x14ac:dyDescent="0.35">
      <c r="A20" s="13">
        <v>14061</v>
      </c>
      <c r="B20" s="12">
        <v>0.05</v>
      </c>
      <c r="S20">
        <f t="shared" si="0"/>
        <v>1938</v>
      </c>
    </row>
    <row r="21" spans="1:19" hidden="1" x14ac:dyDescent="0.35">
      <c r="A21" s="13">
        <v>14426</v>
      </c>
      <c r="B21" s="12">
        <v>0.05</v>
      </c>
      <c r="S21">
        <f t="shared" si="0"/>
        <v>1939</v>
      </c>
    </row>
    <row r="22" spans="1:19" hidden="1" x14ac:dyDescent="0.35">
      <c r="A22" s="13">
        <v>14792</v>
      </c>
      <c r="B22" s="12">
        <v>0.05</v>
      </c>
      <c r="S22">
        <f t="shared" si="0"/>
        <v>1940</v>
      </c>
    </row>
    <row r="23" spans="1:19" hidden="1" x14ac:dyDescent="0.35">
      <c r="A23" s="13">
        <v>15157</v>
      </c>
      <c r="B23" s="12">
        <v>0.05</v>
      </c>
      <c r="S23">
        <f t="shared" si="0"/>
        <v>1941</v>
      </c>
    </row>
    <row r="24" spans="1:19" hidden="1" x14ac:dyDescent="0.35">
      <c r="A24" s="13">
        <v>15522</v>
      </c>
      <c r="B24" s="12">
        <v>0.05</v>
      </c>
      <c r="S24">
        <f t="shared" si="0"/>
        <v>1942</v>
      </c>
    </row>
    <row r="25" spans="1:19" hidden="1" x14ac:dyDescent="0.35">
      <c r="A25" s="13">
        <v>15887</v>
      </c>
      <c r="B25" s="12">
        <v>0.05</v>
      </c>
      <c r="S25">
        <f t="shared" si="0"/>
        <v>1943</v>
      </c>
    </row>
    <row r="26" spans="1:19" hidden="1" x14ac:dyDescent="0.35">
      <c r="A26" s="13">
        <v>16253</v>
      </c>
      <c r="B26" s="12">
        <v>0.05</v>
      </c>
      <c r="S26">
        <f t="shared" si="0"/>
        <v>1944</v>
      </c>
    </row>
    <row r="27" spans="1:19" hidden="1" x14ac:dyDescent="0.35">
      <c r="A27" s="13">
        <v>16618</v>
      </c>
      <c r="B27" s="12">
        <v>0.05</v>
      </c>
      <c r="S27">
        <f t="shared" si="0"/>
        <v>1945</v>
      </c>
    </row>
    <row r="28" spans="1:19" hidden="1" x14ac:dyDescent="0.35">
      <c r="A28" s="13">
        <v>16983</v>
      </c>
      <c r="B28" s="12">
        <v>0.05</v>
      </c>
      <c r="S28">
        <f t="shared" si="0"/>
        <v>1946</v>
      </c>
    </row>
    <row r="29" spans="1:19" hidden="1" x14ac:dyDescent="0.35">
      <c r="A29" s="13">
        <v>17348</v>
      </c>
      <c r="B29" s="12">
        <v>0.06</v>
      </c>
      <c r="S29">
        <f t="shared" si="0"/>
        <v>1947</v>
      </c>
    </row>
    <row r="30" spans="1:19" hidden="1" x14ac:dyDescent="0.3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5">
      <c r="A31" s="13">
        <v>18079</v>
      </c>
      <c r="B31" s="12">
        <v>0.06</v>
      </c>
      <c r="S31">
        <f t="shared" si="0"/>
        <v>1949</v>
      </c>
    </row>
    <row r="32" spans="1:19" hidden="1" x14ac:dyDescent="0.3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5">
      <c r="A34" s="13">
        <v>19175</v>
      </c>
      <c r="B34" s="12">
        <v>0.08</v>
      </c>
      <c r="S34">
        <f t="shared" si="0"/>
        <v>1952</v>
      </c>
    </row>
    <row r="35" spans="1:19" hidden="1" x14ac:dyDescent="0.35">
      <c r="A35" s="13">
        <v>19540</v>
      </c>
      <c r="B35" s="12">
        <v>0.09</v>
      </c>
      <c r="S35">
        <f t="shared" si="0"/>
        <v>1953</v>
      </c>
    </row>
    <row r="36" spans="1:19" hidden="1" x14ac:dyDescent="0.3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5">
      <c r="A37" s="13">
        <v>20270</v>
      </c>
      <c r="B37" s="12">
        <v>0.1</v>
      </c>
      <c r="S37">
        <f t="shared" si="1"/>
        <v>1955</v>
      </c>
    </row>
    <row r="38" spans="1:19" hidden="1" x14ac:dyDescent="0.35">
      <c r="A38" s="13">
        <v>20636</v>
      </c>
      <c r="B38" s="12">
        <v>0.11</v>
      </c>
      <c r="S38">
        <f t="shared" si="1"/>
        <v>1956</v>
      </c>
    </row>
    <row r="39" spans="1:19" hidden="1" x14ac:dyDescent="0.35">
      <c r="A39" s="13">
        <v>21001</v>
      </c>
      <c r="B39" s="12">
        <v>0.11</v>
      </c>
      <c r="S39">
        <f t="shared" si="1"/>
        <v>1957</v>
      </c>
    </row>
    <row r="40" spans="1:19" hidden="1" x14ac:dyDescent="0.35">
      <c r="A40" s="13">
        <v>21366</v>
      </c>
      <c r="B40" s="12">
        <v>0.12</v>
      </c>
      <c r="S40">
        <f t="shared" si="1"/>
        <v>1958</v>
      </c>
    </row>
    <row r="41" spans="1:19" hidden="1" x14ac:dyDescent="0.35">
      <c r="A41" s="13">
        <v>21731</v>
      </c>
      <c r="B41" s="12">
        <v>0.13</v>
      </c>
      <c r="S41">
        <f t="shared" si="1"/>
        <v>1959</v>
      </c>
    </row>
    <row r="42" spans="1:19" hidden="1" x14ac:dyDescent="0.3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5">
      <c r="A43" s="13">
        <v>22462</v>
      </c>
      <c r="B43" s="12">
        <v>0.15</v>
      </c>
      <c r="S43">
        <f t="shared" si="1"/>
        <v>1961</v>
      </c>
    </row>
    <row r="44" spans="1:19" hidden="1" x14ac:dyDescent="0.35">
      <c r="A44" s="13">
        <v>22827</v>
      </c>
      <c r="B44" s="12">
        <v>0.16</v>
      </c>
      <c r="S44">
        <f t="shared" si="1"/>
        <v>1962</v>
      </c>
    </row>
    <row r="45" spans="1:19" hidden="1" x14ac:dyDescent="0.35">
      <c r="A45" s="13">
        <v>23192</v>
      </c>
      <c r="B45" s="12">
        <v>0.16</v>
      </c>
      <c r="S45">
        <f t="shared" si="1"/>
        <v>1963</v>
      </c>
    </row>
    <row r="46" spans="1:19" hidden="1" x14ac:dyDescent="0.35">
      <c r="A46" s="13">
        <v>23558</v>
      </c>
      <c r="B46" s="12">
        <v>0.15</v>
      </c>
      <c r="S46">
        <f t="shared" si="1"/>
        <v>1964</v>
      </c>
    </row>
    <row r="47" spans="1:19" hidden="1" x14ac:dyDescent="0.35">
      <c r="A47" s="13">
        <v>23923</v>
      </c>
      <c r="B47" s="12">
        <v>0.16</v>
      </c>
      <c r="S47">
        <f t="shared" si="1"/>
        <v>1965</v>
      </c>
    </row>
    <row r="48" spans="1:19" hidden="1" x14ac:dyDescent="0.35">
      <c r="A48" s="13">
        <v>24288</v>
      </c>
      <c r="B48" s="12">
        <v>0.16</v>
      </c>
      <c r="S48">
        <f t="shared" si="1"/>
        <v>1966</v>
      </c>
    </row>
    <row r="49" spans="1:19" hidden="1" x14ac:dyDescent="0.3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3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6" x14ac:dyDescent="0.35">
      <c r="A1" t="s">
        <v>1529</v>
      </c>
    </row>
    <row r="2" spans="1:6" x14ac:dyDescent="0.3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3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3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3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3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3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3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3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3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3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3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3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35">
      <c r="A15" s="7" t="s">
        <v>1538</v>
      </c>
    </row>
    <row r="16" spans="1:6" x14ac:dyDescent="0.3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3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3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3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3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3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3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3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3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3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3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3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3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3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3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35" workbookViewId="0">
      <selection activeCell="G42" sqref="G42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18" t="s">
        <v>1488</v>
      </c>
      <c r="B1" s="19"/>
      <c r="C1" s="19"/>
      <c r="D1" s="19"/>
      <c r="E1" s="19"/>
      <c r="F1" s="19"/>
      <c r="G1" s="19"/>
    </row>
    <row r="2" spans="1:7" x14ac:dyDescent="0.3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A24" s="20" t="s">
        <v>1445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35">
      <c r="A26" s="19" t="s">
        <v>1489</v>
      </c>
      <c r="B26" s="19"/>
      <c r="C26" s="19" t="s">
        <v>1468</v>
      </c>
      <c r="D26" s="19" t="s">
        <v>1480</v>
      </c>
      <c r="E26" s="19"/>
      <c r="F26" s="19"/>
      <c r="G26" s="19"/>
    </row>
    <row r="27" spans="1:7" x14ac:dyDescent="0.3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1532</v>
      </c>
    </row>
    <row r="28" spans="1:7" x14ac:dyDescent="0.3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1533</v>
      </c>
    </row>
    <row r="29" spans="1:7" x14ac:dyDescent="0.3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1534</v>
      </c>
    </row>
    <row r="30" spans="1:7" x14ac:dyDescent="0.3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35">
      <c r="B31">
        <v>2026</v>
      </c>
      <c r="C31" s="21">
        <f t="shared" si="2"/>
        <v>4.4805011083420343</v>
      </c>
      <c r="D31" s="21">
        <f t="shared" si="3"/>
        <v>8.4372970995942786</v>
      </c>
      <c r="E31" s="40">
        <f>E30-(($E$30-$E$35)/5)</f>
        <v>4.0581153710561715</v>
      </c>
      <c r="F31" s="21"/>
    </row>
    <row r="32" spans="1:7" x14ac:dyDescent="0.35">
      <c r="B32">
        <v>2027</v>
      </c>
      <c r="C32" s="21">
        <f t="shared" si="2"/>
        <v>4.1642816271030689</v>
      </c>
      <c r="D32" s="21">
        <f t="shared" si="3"/>
        <v>7.8418195743404109</v>
      </c>
      <c r="E32" s="40">
        <f t="shared" ref="E32:E34" si="4">E31-(($E$30-$E$35)/5)</f>
        <v>3.7717065282921287</v>
      </c>
    </row>
    <row r="33" spans="2:6" x14ac:dyDescent="0.35">
      <c r="B33">
        <v>2028</v>
      </c>
      <c r="C33" s="21">
        <f t="shared" si="2"/>
        <v>3.848062145864104</v>
      </c>
      <c r="D33" s="21">
        <f t="shared" si="3"/>
        <v>7.2463420490865431</v>
      </c>
      <c r="E33" s="40">
        <f t="shared" si="4"/>
        <v>3.4852976855280859</v>
      </c>
    </row>
    <row r="34" spans="2:6" x14ac:dyDescent="0.35">
      <c r="B34">
        <v>2029</v>
      </c>
      <c r="C34" s="21">
        <f t="shared" si="2"/>
        <v>3.5318426646251391</v>
      </c>
      <c r="D34" s="21">
        <f t="shared" si="3"/>
        <v>6.6508645238326745</v>
      </c>
      <c r="E34" s="40">
        <f t="shared" si="4"/>
        <v>3.1988888427640432</v>
      </c>
      <c r="F34" s="21"/>
    </row>
    <row r="35" spans="2:6" x14ac:dyDescent="0.35">
      <c r="B35">
        <v>2030</v>
      </c>
      <c r="C35" s="21">
        <f t="shared" si="2"/>
        <v>3.2156231833861733</v>
      </c>
      <c r="D35" s="21">
        <f t="shared" si="3"/>
        <v>6.0553869985788058</v>
      </c>
      <c r="E35" s="22">
        <f t="array" ref="E35:E55">TRANSPOSE('AEO 2023 Table 13'!N29:AH29)</f>
        <v>2.91248</v>
      </c>
    </row>
    <row r="36" spans="2:6" x14ac:dyDescent="0.35">
      <c r="B36">
        <v>2031</v>
      </c>
      <c r="C36" s="21">
        <f t="shared" si="2"/>
        <v>3.3605651504618512</v>
      </c>
      <c r="D36" s="21">
        <f t="shared" si="3"/>
        <v>6.3283293344573108</v>
      </c>
      <c r="E36" s="22">
        <v>3.043758</v>
      </c>
    </row>
    <row r="37" spans="2:6" x14ac:dyDescent="0.35">
      <c r="B37">
        <v>2032</v>
      </c>
      <c r="C37" s="21">
        <f t="shared" si="2"/>
        <v>3.541906565811809</v>
      </c>
      <c r="D37" s="21">
        <f t="shared" si="3"/>
        <v>6.6698160031961775</v>
      </c>
      <c r="E37" s="22">
        <v>3.2080039999999999</v>
      </c>
    </row>
    <row r="38" spans="2:6" x14ac:dyDescent="0.35">
      <c r="B38">
        <v>2033</v>
      </c>
      <c r="C38" s="21">
        <f t="shared" si="2"/>
        <v>3.772565214706888</v>
      </c>
      <c r="D38" s="21">
        <f t="shared" si="3"/>
        <v>7.1041726749745564</v>
      </c>
      <c r="E38" s="22">
        <v>3.4169179999999999</v>
      </c>
    </row>
    <row r="39" spans="2:6" x14ac:dyDescent="0.35">
      <c r="B39">
        <v>2034</v>
      </c>
      <c r="C39" s="21">
        <f t="shared" si="2"/>
        <v>3.9409513059228249</v>
      </c>
      <c r="D39" s="21">
        <f t="shared" si="3"/>
        <v>7.4212629835525554</v>
      </c>
      <c r="E39" s="22">
        <v>3.5694300000000001</v>
      </c>
    </row>
    <row r="40" spans="2:6" x14ac:dyDescent="0.35">
      <c r="B40">
        <v>2035</v>
      </c>
      <c r="C40" s="21">
        <f t="shared" si="2"/>
        <v>4.0650437467545233</v>
      </c>
      <c r="D40" s="21">
        <f t="shared" si="3"/>
        <v>7.6549432719384907</v>
      </c>
      <c r="E40" s="22">
        <v>3.6818240000000002</v>
      </c>
    </row>
    <row r="41" spans="2:6" x14ac:dyDescent="0.35">
      <c r="B41">
        <v>2036</v>
      </c>
      <c r="C41" s="21">
        <f t="shared" si="2"/>
        <v>4.0786582091626205</v>
      </c>
      <c r="D41" s="21">
        <f t="shared" si="3"/>
        <v>7.6805808650136269</v>
      </c>
      <c r="E41" s="22">
        <v>3.6941549999999999</v>
      </c>
    </row>
    <row r="42" spans="2:6" x14ac:dyDescent="0.35">
      <c r="B42">
        <v>2037</v>
      </c>
      <c r="C42" s="21">
        <f t="shared" si="2"/>
        <v>4.12662073138062</v>
      </c>
      <c r="D42" s="21">
        <f t="shared" si="3"/>
        <v>7.7708997913599918</v>
      </c>
      <c r="E42" s="22">
        <v>3.7375959999999999</v>
      </c>
    </row>
    <row r="43" spans="2:6" x14ac:dyDescent="0.35">
      <c r="B43">
        <v>2038</v>
      </c>
      <c r="C43" s="21">
        <f t="shared" si="2"/>
        <v>4.2690089516758318</v>
      </c>
      <c r="D43" s="21">
        <f t="shared" si="3"/>
        <v>8.0390331293646184</v>
      </c>
      <c r="E43" s="22">
        <v>3.8665609999999999</v>
      </c>
    </row>
    <row r="44" spans="2:6" x14ac:dyDescent="0.35">
      <c r="B44">
        <v>2039</v>
      </c>
      <c r="C44" s="21">
        <f t="shared" si="2"/>
        <v>4.1831321776458088</v>
      </c>
      <c r="D44" s="21">
        <f t="shared" si="3"/>
        <v>7.8773173214838925</v>
      </c>
      <c r="E44" s="22">
        <v>3.78878</v>
      </c>
    </row>
    <row r="45" spans="2:6" x14ac:dyDescent="0.35">
      <c r="B45">
        <v>2040</v>
      </c>
      <c r="C45" s="21">
        <f t="shared" si="2"/>
        <v>4.3479553891122587</v>
      </c>
      <c r="D45" s="21">
        <f t="shared" si="3"/>
        <v>8.1876983191500869</v>
      </c>
      <c r="E45" s="22">
        <v>3.9380649999999999</v>
      </c>
    </row>
    <row r="46" spans="2:6" x14ac:dyDescent="0.35">
      <c r="B46">
        <v>2041</v>
      </c>
      <c r="C46" s="21">
        <f t="shared" si="2"/>
        <v>4.4407978304306344</v>
      </c>
      <c r="D46" s="21">
        <f t="shared" si="3"/>
        <v>8.36253127687357</v>
      </c>
      <c r="E46" s="22">
        <v>4.0221549999999997</v>
      </c>
    </row>
    <row r="47" spans="2:6" x14ac:dyDescent="0.35">
      <c r="B47">
        <v>2042</v>
      </c>
      <c r="C47" s="21">
        <f t="shared" si="2"/>
        <v>4.4326077337520795</v>
      </c>
      <c r="D47" s="21">
        <f t="shared" si="3"/>
        <v>8.3471083861565685</v>
      </c>
      <c r="E47" s="22">
        <v>4.0147370000000002</v>
      </c>
    </row>
    <row r="48" spans="2:6" x14ac:dyDescent="0.35">
      <c r="B48">
        <v>2043</v>
      </c>
      <c r="C48" s="21">
        <f t="shared" si="2"/>
        <v>4.3618127500468162</v>
      </c>
      <c r="D48" s="21">
        <f t="shared" si="3"/>
        <v>8.2137933179892766</v>
      </c>
      <c r="E48" s="22">
        <v>3.9506160000000001</v>
      </c>
    </row>
    <row r="49" spans="1:7" x14ac:dyDescent="0.35">
      <c r="B49">
        <v>2044</v>
      </c>
      <c r="C49" s="21">
        <f t="shared" si="2"/>
        <v>4.3211294550331463</v>
      </c>
      <c r="D49" s="21">
        <f t="shared" si="3"/>
        <v>8.1371820107447181</v>
      </c>
      <c r="E49" s="22">
        <v>3.9137680000000001</v>
      </c>
    </row>
    <row r="50" spans="1:7" x14ac:dyDescent="0.35">
      <c r="B50">
        <v>2045</v>
      </c>
      <c r="C50" s="21">
        <f t="shared" si="2"/>
        <v>4.3177487491785032</v>
      </c>
      <c r="D50" s="21">
        <f t="shared" si="3"/>
        <v>8.130815754155952</v>
      </c>
      <c r="E50" s="22">
        <v>3.9107059999999998</v>
      </c>
    </row>
    <row r="51" spans="1:7" x14ac:dyDescent="0.35">
      <c r="B51">
        <v>2046</v>
      </c>
      <c r="C51" s="21">
        <f t="shared" si="2"/>
        <v>4.3137486520813884</v>
      </c>
      <c r="D51" s="21">
        <f t="shared" si="3"/>
        <v>8.1232831128688527</v>
      </c>
      <c r="E51" s="22">
        <v>3.9070830000000001</v>
      </c>
    </row>
    <row r="52" spans="1:7" x14ac:dyDescent="0.35">
      <c r="B52">
        <v>2047</v>
      </c>
      <c r="C52" s="21">
        <f t="shared" si="2"/>
        <v>4.273585380731185</v>
      </c>
      <c r="D52" s="21">
        <f t="shared" si="3"/>
        <v>8.0476510697827894</v>
      </c>
      <c r="E52" s="22">
        <v>3.8707060000000002</v>
      </c>
    </row>
    <row r="53" spans="1:7" x14ac:dyDescent="0.35">
      <c r="B53">
        <v>2048</v>
      </c>
      <c r="C53" s="21">
        <f t="shared" si="2"/>
        <v>4.2497239127590989</v>
      </c>
      <c r="D53" s="21">
        <f t="shared" si="3"/>
        <v>8.002717190815968</v>
      </c>
      <c r="E53" s="22">
        <v>3.849094</v>
      </c>
    </row>
    <row r="54" spans="1:7" x14ac:dyDescent="0.35">
      <c r="B54">
        <v>2049</v>
      </c>
      <c r="C54" s="21">
        <f t="shared" si="2"/>
        <v>4.1777387262741801</v>
      </c>
      <c r="D54" s="21">
        <f t="shared" si="3"/>
        <v>7.8671608344048201</v>
      </c>
      <c r="E54" s="22">
        <v>3.7838949999999998</v>
      </c>
    </row>
    <row r="55" spans="1:7" x14ac:dyDescent="0.35">
      <c r="B55">
        <v>2050</v>
      </c>
      <c r="C55" s="21">
        <f t="shared" si="2"/>
        <v>4.1635181216341435</v>
      </c>
      <c r="D55" s="21">
        <f t="shared" si="3"/>
        <v>7.8403818060366612</v>
      </c>
      <c r="E55" s="22">
        <v>3.7710149999999998</v>
      </c>
    </row>
    <row r="57" spans="1:7" x14ac:dyDescent="0.35">
      <c r="A57" s="19" t="s">
        <v>1491</v>
      </c>
      <c r="B57" s="19"/>
      <c r="C57" s="19" t="s">
        <v>1468</v>
      </c>
      <c r="D57" s="19" t="s">
        <v>1480</v>
      </c>
      <c r="E57" s="19" t="s">
        <v>1492</v>
      </c>
      <c r="F57" s="19" t="s">
        <v>1493</v>
      </c>
      <c r="G57" s="19"/>
    </row>
    <row r="58" spans="1:7" x14ac:dyDescent="0.3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3">
        <f>C58/SUM(C58:D58)</f>
        <v>0.46964233722109572</v>
      </c>
      <c r="F58" s="23">
        <f>D58/SUM(C58:D58)</f>
        <v>0.53035766277890428</v>
      </c>
    </row>
    <row r="59" spans="1:7" x14ac:dyDescent="0.3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3">
        <f>C59/SUM(C59:D59)</f>
        <v>0.44189308736919641</v>
      </c>
      <c r="F59" s="23">
        <f>D59/SUM(C59:D59)</f>
        <v>0.55810691263080359</v>
      </c>
    </row>
    <row r="60" spans="1:7" x14ac:dyDescent="0.35">
      <c r="B60">
        <v>2023</v>
      </c>
      <c r="C60">
        <f>SUM('AEO 2023 Table 60'!C24:D24)</f>
        <v>3.375197</v>
      </c>
      <c r="D60">
        <f>'AEO 2023 Table 60'!E24</f>
        <v>4.4998100000000001</v>
      </c>
      <c r="E60" s="23">
        <f t="shared" ref="E60:E87" si="5">C60/SUM(C60:D60)</f>
        <v>0.42859606347016582</v>
      </c>
      <c r="F60" s="23">
        <f t="shared" ref="F60:F86" si="6">D60/SUM(C60:D60)</f>
        <v>0.57140393652983423</v>
      </c>
    </row>
    <row r="61" spans="1:7" x14ac:dyDescent="0.3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3">
        <f t="shared" si="5"/>
        <v>0.41932290006844952</v>
      </c>
      <c r="F61" s="23">
        <f t="shared" si="6"/>
        <v>0.58067709993155048</v>
      </c>
    </row>
    <row r="62" spans="1:7" x14ac:dyDescent="0.35">
      <c r="B62">
        <v>2025</v>
      </c>
      <c r="C62">
        <f>SUM('AEO 2023 Table 60'!C26:D26)</f>
        <v>3.3960299999999997</v>
      </c>
      <c r="D62">
        <f>'AEO 2023 Table 60'!E26</f>
        <v>4.866638</v>
      </c>
      <c r="E62" s="23">
        <f t="shared" si="5"/>
        <v>0.41100888962257709</v>
      </c>
      <c r="F62" s="23">
        <f t="shared" si="6"/>
        <v>0.58899111037742291</v>
      </c>
    </row>
    <row r="63" spans="1:7" x14ac:dyDescent="0.3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3">
        <f t="shared" si="5"/>
        <v>0.39378171830064079</v>
      </c>
      <c r="F63" s="23">
        <f t="shared" si="6"/>
        <v>0.60621828169935932</v>
      </c>
    </row>
    <row r="64" spans="1:7" x14ac:dyDescent="0.3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3">
        <f t="shared" si="5"/>
        <v>0.38125509532235113</v>
      </c>
      <c r="F64" s="23">
        <f t="shared" si="6"/>
        <v>0.61874490467764887</v>
      </c>
    </row>
    <row r="65" spans="2:6" x14ac:dyDescent="0.3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3">
        <f t="shared" si="5"/>
        <v>0.37406273662895356</v>
      </c>
      <c r="F65" s="23">
        <f t="shared" si="6"/>
        <v>0.62593726337104638</v>
      </c>
    </row>
    <row r="66" spans="2:6" x14ac:dyDescent="0.3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3">
        <f t="shared" si="5"/>
        <v>0.36768542439715063</v>
      </c>
      <c r="F66" s="23">
        <f t="shared" si="6"/>
        <v>0.63231457560284943</v>
      </c>
    </row>
    <row r="67" spans="2:6" x14ac:dyDescent="0.35">
      <c r="B67">
        <v>2030</v>
      </c>
      <c r="C67">
        <f>SUM('AEO 2023 Table 60'!C31:D31)</f>
        <v>3.695068</v>
      </c>
      <c r="D67">
        <f>'AEO 2023 Table 60'!E31</f>
        <v>6.8808299999999996</v>
      </c>
      <c r="E67" s="23">
        <f t="shared" si="5"/>
        <v>0.3493857448322592</v>
      </c>
      <c r="F67" s="23">
        <f t="shared" si="6"/>
        <v>0.65061425516774085</v>
      </c>
    </row>
    <row r="68" spans="2:6" x14ac:dyDescent="0.35">
      <c r="B68">
        <v>2031</v>
      </c>
      <c r="C68">
        <f>SUM('AEO 2023 Table 60'!C32:D32)</f>
        <v>3.790095</v>
      </c>
      <c r="D68">
        <f>'AEO 2023 Table 60'!E32</f>
        <v>7.4808310000000002</v>
      </c>
      <c r="E68" s="23">
        <f t="shared" si="5"/>
        <v>0.33627183782415038</v>
      </c>
      <c r="F68" s="23">
        <f t="shared" si="6"/>
        <v>0.66372816217584962</v>
      </c>
    </row>
    <row r="69" spans="2:6" x14ac:dyDescent="0.35">
      <c r="B69">
        <v>2032</v>
      </c>
      <c r="C69">
        <f>SUM('AEO 2023 Table 60'!C33:D33)</f>
        <v>3.866473</v>
      </c>
      <c r="D69">
        <f>'AEO 2023 Table 60'!E33</f>
        <v>8.0955720000000007</v>
      </c>
      <c r="E69" s="23">
        <f t="shared" si="5"/>
        <v>0.32322842791512657</v>
      </c>
      <c r="F69" s="23">
        <f t="shared" si="6"/>
        <v>0.67677157208487349</v>
      </c>
    </row>
    <row r="70" spans="2:6" x14ac:dyDescent="0.3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3">
        <f t="shared" si="5"/>
        <v>0.31291071520018149</v>
      </c>
      <c r="F70" s="23">
        <f t="shared" si="6"/>
        <v>0.68708928479981846</v>
      </c>
    </row>
    <row r="71" spans="2:6" x14ac:dyDescent="0.3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3">
        <f t="shared" si="5"/>
        <v>0.30482113637069214</v>
      </c>
      <c r="F71" s="23">
        <f t="shared" si="6"/>
        <v>0.69517886362930781</v>
      </c>
    </row>
    <row r="72" spans="2:6" x14ac:dyDescent="0.3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3">
        <f t="shared" si="5"/>
        <v>0.30277156398327332</v>
      </c>
      <c r="F72" s="23">
        <f t="shared" si="6"/>
        <v>0.69722843601672679</v>
      </c>
    </row>
    <row r="73" spans="2:6" x14ac:dyDescent="0.3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3">
        <f t="shared" si="5"/>
        <v>0.29991647150449346</v>
      </c>
      <c r="F73" s="23">
        <f t="shared" si="6"/>
        <v>0.70008352849550648</v>
      </c>
    </row>
    <row r="74" spans="2:6" x14ac:dyDescent="0.3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3">
        <f t="shared" si="5"/>
        <v>0.29723749369309471</v>
      </c>
      <c r="F74" s="23">
        <f t="shared" si="6"/>
        <v>0.70276250630690529</v>
      </c>
    </row>
    <row r="75" spans="2:6" x14ac:dyDescent="0.3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3">
        <f t="shared" si="5"/>
        <v>0.29583399093535734</v>
      </c>
      <c r="F75" s="23">
        <f t="shared" si="6"/>
        <v>0.70416600906464255</v>
      </c>
    </row>
    <row r="76" spans="2:6" x14ac:dyDescent="0.3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3">
        <f t="shared" si="5"/>
        <v>0.29750879184727508</v>
      </c>
      <c r="F76" s="23">
        <f t="shared" si="6"/>
        <v>0.70249120815272492</v>
      </c>
    </row>
    <row r="77" spans="2:6" x14ac:dyDescent="0.3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3">
        <f t="shared" si="5"/>
        <v>0.29768166026266812</v>
      </c>
      <c r="F77" s="23">
        <f t="shared" si="6"/>
        <v>0.70231833973733182</v>
      </c>
    </row>
    <row r="78" spans="2:6" x14ac:dyDescent="0.3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3">
        <f t="shared" si="5"/>
        <v>0.29819870041145485</v>
      </c>
      <c r="F78" s="23">
        <f t="shared" si="6"/>
        <v>0.7018012995885452</v>
      </c>
    </row>
    <row r="79" spans="2:6" x14ac:dyDescent="0.3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3">
        <f t="shared" si="5"/>
        <v>0.29863446069053606</v>
      </c>
      <c r="F79" s="23">
        <f t="shared" si="6"/>
        <v>0.70136553930946388</v>
      </c>
    </row>
    <row r="80" spans="2:6" x14ac:dyDescent="0.35">
      <c r="B80">
        <v>2043</v>
      </c>
      <c r="C80">
        <f>SUM('AEO 2023 Table 60'!C44:D44)</f>
        <v>4.256831</v>
      </c>
      <c r="D80">
        <f>'AEO 2023 Table 60'!E44</f>
        <v>9.9808299999999992</v>
      </c>
      <c r="E80" s="23">
        <f t="shared" si="5"/>
        <v>0.29898387101645418</v>
      </c>
      <c r="F80" s="23">
        <f t="shared" si="6"/>
        <v>0.70101612898354582</v>
      </c>
    </row>
    <row r="81" spans="1:6" x14ac:dyDescent="0.3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3">
        <f t="shared" si="5"/>
        <v>0.30001960813149214</v>
      </c>
      <c r="F81" s="23">
        <f t="shared" si="6"/>
        <v>0.69998039186850791</v>
      </c>
    </row>
    <row r="82" spans="1:6" x14ac:dyDescent="0.35">
      <c r="B82">
        <v>2045</v>
      </c>
      <c r="C82">
        <f>SUM('AEO 2023 Table 60'!C46:D46)</f>
        <v>4.283506</v>
      </c>
      <c r="D82">
        <f>'AEO 2023 Table 60'!E46</f>
        <v>9.9808299999999992</v>
      </c>
      <c r="E82" s="23">
        <f t="shared" si="5"/>
        <v>0.30029480517004087</v>
      </c>
      <c r="F82" s="23">
        <f t="shared" si="6"/>
        <v>0.69970519482995908</v>
      </c>
    </row>
    <row r="83" spans="1:6" x14ac:dyDescent="0.3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3">
        <f t="shared" si="5"/>
        <v>0.2994470303165408</v>
      </c>
      <c r="F83" s="23">
        <f t="shared" si="6"/>
        <v>0.70055296968345915</v>
      </c>
    </row>
    <row r="84" spans="1:6" x14ac:dyDescent="0.3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3">
        <f t="shared" si="5"/>
        <v>0.29845733193458207</v>
      </c>
      <c r="F84" s="23">
        <f t="shared" si="6"/>
        <v>0.70154266806541798</v>
      </c>
    </row>
    <row r="85" spans="1:6" x14ac:dyDescent="0.3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3">
        <f t="shared" si="5"/>
        <v>0.29760230139938831</v>
      </c>
      <c r="F85" s="23">
        <f t="shared" si="6"/>
        <v>0.70239769860061163</v>
      </c>
    </row>
    <row r="86" spans="1:6" x14ac:dyDescent="0.3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3">
        <f t="shared" si="5"/>
        <v>0.29690896728602101</v>
      </c>
      <c r="F86" s="23">
        <f t="shared" si="6"/>
        <v>0.70309103271397899</v>
      </c>
    </row>
    <row r="87" spans="1:6" x14ac:dyDescent="0.3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3">
        <f t="shared" si="5"/>
        <v>0.29598354628882984</v>
      </c>
      <c r="F87" s="23">
        <f>D87/SUM(C87:D87)</f>
        <v>0.70401645371117016</v>
      </c>
    </row>
    <row r="89" spans="1:6" x14ac:dyDescent="0.35">
      <c r="A89" s="18" t="s">
        <v>1494</v>
      </c>
      <c r="B89" s="19" t="s">
        <v>1530</v>
      </c>
      <c r="C89" s="19"/>
      <c r="D89" s="19" t="s">
        <v>1505</v>
      </c>
    </row>
    <row r="90" spans="1:6" x14ac:dyDescent="0.35">
      <c r="B90">
        <v>2021</v>
      </c>
      <c r="C90" s="26">
        <f>E58*C23+F58*D23</f>
        <v>6.5967288020886192</v>
      </c>
      <c r="D90" s="4">
        <f>C90*About!$B$29/10^6</f>
        <v>5.58742929536906E-6</v>
      </c>
    </row>
    <row r="91" spans="1:6" x14ac:dyDescent="0.35">
      <c r="B91">
        <v>2022</v>
      </c>
      <c r="C91" s="26">
        <f t="shared" ref="C91:C119" si="7">E59*C27+D27*F59</f>
        <v>11.837712675657416</v>
      </c>
      <c r="D91" s="4">
        <f>C91*About!$B$29/10^6</f>
        <v>1.0026542636281832E-5</v>
      </c>
    </row>
    <row r="92" spans="1:6" x14ac:dyDescent="0.35">
      <c r="B92">
        <v>2023</v>
      </c>
      <c r="C92" s="26">
        <f t="shared" si="7"/>
        <v>10.274065334949103</v>
      </c>
      <c r="D92" s="4">
        <f>C92*About!$B$29/10^6</f>
        <v>8.7021333387018901E-6</v>
      </c>
    </row>
    <row r="93" spans="1:6" x14ac:dyDescent="0.35">
      <c r="B93">
        <v>2024</v>
      </c>
      <c r="C93" s="26">
        <f t="shared" si="7"/>
        <v>7.8041452928623585</v>
      </c>
      <c r="D93" s="4">
        <f>C93*About!$B$29/10^6</f>
        <v>6.6101110630544172E-6</v>
      </c>
    </row>
    <row r="94" spans="1:6" x14ac:dyDescent="0.35">
      <c r="B94">
        <v>2025</v>
      </c>
      <c r="C94" s="26">
        <f t="shared" si="7"/>
        <v>7.2917187594317587</v>
      </c>
      <c r="D94" s="4">
        <f>C94*About!$B$29/10^6</f>
        <v>6.1760857892386999E-6</v>
      </c>
    </row>
    <row r="95" spans="1:6" x14ac:dyDescent="0.35">
      <c r="B95">
        <v>2026</v>
      </c>
      <c r="C95" s="26">
        <f t="shared" si="7"/>
        <v>6.8791831751938837</v>
      </c>
      <c r="D95" s="4">
        <f>C95*About!$B$29/10^6</f>
        <v>5.8266681493892193E-6</v>
      </c>
    </row>
    <row r="96" spans="1:6" x14ac:dyDescent="0.35">
      <c r="B96">
        <v>2027</v>
      </c>
      <c r="C96" s="26">
        <f t="shared" si="7"/>
        <v>6.4397394937148746</v>
      </c>
      <c r="D96" s="4">
        <f>C96*About!$B$29/10^6</f>
        <v>5.4544593511764984E-6</v>
      </c>
    </row>
    <row r="97" spans="2:4" x14ac:dyDescent="0.35">
      <c r="B97">
        <v>2028</v>
      </c>
      <c r="C97" s="26">
        <f t="shared" si="7"/>
        <v>5.9751721686559813</v>
      </c>
      <c r="D97" s="4">
        <f>C97*About!$B$29/10^6</f>
        <v>5.0609708268516156E-6</v>
      </c>
    </row>
    <row r="98" spans="2:4" x14ac:dyDescent="0.35">
      <c r="B98">
        <v>2029</v>
      </c>
      <c r="C98" s="26">
        <f t="shared" si="7"/>
        <v>5.5040456478259623</v>
      </c>
      <c r="D98" s="4">
        <f>C98*About!$B$29/10^6</f>
        <v>4.6619266637085897E-6</v>
      </c>
    </row>
    <row r="99" spans="2:4" x14ac:dyDescent="0.35">
      <c r="B99">
        <v>2030</v>
      </c>
      <c r="C99" s="26">
        <f t="shared" si="7"/>
        <v>5.0632140028600299</v>
      </c>
      <c r="D99" s="4">
        <f>C99*About!$B$29/10^6</f>
        <v>4.2885422604224451E-6</v>
      </c>
    </row>
    <row r="100" spans="2:4" x14ac:dyDescent="0.35">
      <c r="B100">
        <v>2031</v>
      </c>
      <c r="C100" s="26">
        <f t="shared" si="7"/>
        <v>5.3303538180764676</v>
      </c>
      <c r="D100" s="4">
        <f>C100*About!$B$29/10^6</f>
        <v>4.514809683910768E-6</v>
      </c>
    </row>
    <row r="101" spans="2:4" x14ac:dyDescent="0.35">
      <c r="B101">
        <v>2032</v>
      </c>
      <c r="C101" s="26">
        <f t="shared" si="7"/>
        <v>5.6587867530895402</v>
      </c>
      <c r="D101" s="4">
        <f>C101*About!$B$29/10^6</f>
        <v>4.7929923798668401E-6</v>
      </c>
    </row>
    <row r="102" spans="2:4" x14ac:dyDescent="0.35">
      <c r="B102">
        <v>2033</v>
      </c>
      <c r="C102" s="26">
        <f t="shared" si="7"/>
        <v>6.0616770018159398</v>
      </c>
      <c r="D102" s="4">
        <f>C102*About!$B$29/10^6</f>
        <v>5.1342404205381001E-6</v>
      </c>
    </row>
    <row r="103" spans="2:4" x14ac:dyDescent="0.35">
      <c r="B103">
        <v>2034</v>
      </c>
      <c r="C103" s="26">
        <f t="shared" si="7"/>
        <v>6.3603904230532704</v>
      </c>
      <c r="D103" s="4">
        <f>C103*About!$B$29/10^6</f>
        <v>5.3872506883261195E-6</v>
      </c>
    </row>
    <row r="104" spans="2:4" x14ac:dyDescent="0.35">
      <c r="B104">
        <v>2035</v>
      </c>
      <c r="C104" s="26">
        <f t="shared" si="7"/>
        <v>6.568023778155732</v>
      </c>
      <c r="D104" s="4">
        <f>C104*About!$B$29/10^6</f>
        <v>5.563116140097905E-6</v>
      </c>
    </row>
    <row r="105" spans="2:4" x14ac:dyDescent="0.35">
      <c r="B105">
        <v>2036</v>
      </c>
      <c r="C105" s="26">
        <f t="shared" si="7"/>
        <v>6.6003049314386981</v>
      </c>
      <c r="D105" s="4">
        <f>C105*About!$B$29/10^6</f>
        <v>5.5904582769285767E-6</v>
      </c>
    </row>
    <row r="106" spans="2:4" x14ac:dyDescent="0.35">
      <c r="B106">
        <v>2037</v>
      </c>
      <c r="C106" s="26">
        <f t="shared" si="7"/>
        <v>6.6876834172534956</v>
      </c>
      <c r="D106" s="4">
        <f>C106*About!$B$29/10^6</f>
        <v>5.6644678544137106E-6</v>
      </c>
    </row>
    <row r="107" spans="2:4" x14ac:dyDescent="0.35">
      <c r="B107">
        <v>2038</v>
      </c>
      <c r="C107" s="26">
        <f t="shared" si="7"/>
        <v>6.9237318309561555</v>
      </c>
      <c r="D107" s="4">
        <f>C107*About!$B$29/10^6</f>
        <v>5.864400860819863E-6</v>
      </c>
    </row>
    <row r="108" spans="2:4" x14ac:dyDescent="0.35">
      <c r="B108">
        <v>2039</v>
      </c>
      <c r="C108" s="26">
        <f t="shared" si="7"/>
        <v>6.7782647624804717</v>
      </c>
      <c r="D108" s="4">
        <f>C108*About!$B$29/10^6</f>
        <v>5.741190253820959E-6</v>
      </c>
    </row>
    <row r="109" spans="2:4" x14ac:dyDescent="0.35">
      <c r="B109">
        <v>2040</v>
      </c>
      <c r="C109" s="26">
        <f t="shared" si="7"/>
        <v>7.044677268754584</v>
      </c>
      <c r="D109" s="4">
        <f>C109*About!$B$29/10^6</f>
        <v>5.9668416466351323E-6</v>
      </c>
    </row>
    <row r="110" spans="2:4" x14ac:dyDescent="0.35">
      <c r="B110">
        <v>2041</v>
      </c>
      <c r="C110" s="26">
        <f t="shared" si="7"/>
        <v>7.1930754597841506</v>
      </c>
      <c r="D110" s="4">
        <f>C110*About!$B$29/10^6</f>
        <v>6.0925349144371756E-6</v>
      </c>
    </row>
    <row r="111" spans="2:4" x14ac:dyDescent="0.35">
      <c r="B111">
        <v>2042</v>
      </c>
      <c r="C111" s="26">
        <f t="shared" si="7"/>
        <v>7.1781035949530025</v>
      </c>
      <c r="D111" s="4">
        <f>C111*About!$B$29/10^6</f>
        <v>6.0798537449251928E-6</v>
      </c>
    </row>
    <row r="112" spans="2:4" x14ac:dyDescent="0.35">
      <c r="B112">
        <v>2043</v>
      </c>
      <c r="C112" s="26">
        <f t="shared" si="7"/>
        <v>7.0621132567056799</v>
      </c>
      <c r="D112" s="4">
        <f>C112*About!$B$29/10^6</f>
        <v>5.9816099284297109E-6</v>
      </c>
    </row>
    <row r="113" spans="2:4" x14ac:dyDescent="0.35">
      <c r="B113">
        <v>2044</v>
      </c>
      <c r="C113" s="26">
        <f t="shared" si="7"/>
        <v>6.9922914183709537</v>
      </c>
      <c r="D113" s="4">
        <f>C113*About!$B$29/10^6</f>
        <v>5.9224708313601976E-6</v>
      </c>
    </row>
    <row r="114" spans="2:4" x14ac:dyDescent="0.35">
      <c r="B114">
        <v>2045</v>
      </c>
      <c r="C114" s="26">
        <f t="shared" si="7"/>
        <v>6.9857715407959375</v>
      </c>
      <c r="D114" s="4">
        <f>C114*About!$B$29/10^6</f>
        <v>5.9169484950541588E-6</v>
      </c>
    </row>
    <row r="115" spans="2:4" x14ac:dyDescent="0.35">
      <c r="B115">
        <v>2046</v>
      </c>
      <c r="C115" s="26">
        <f t="shared" si="7"/>
        <v>6.9825293316975214</v>
      </c>
      <c r="D115" s="4">
        <f>C115*About!$B$29/10^6</f>
        <v>5.9142023439478008E-6</v>
      </c>
    </row>
    <row r="116" spans="2:4" x14ac:dyDescent="0.35">
      <c r="B116">
        <v>2047</v>
      </c>
      <c r="C116" s="26">
        <f t="shared" si="7"/>
        <v>6.921253493682598</v>
      </c>
      <c r="D116" s="4">
        <f>C116*About!$B$29/10^6</f>
        <v>5.8623017091491599E-6</v>
      </c>
    </row>
    <row r="117" spans="2:4" x14ac:dyDescent="0.35">
      <c r="B117">
        <v>2048</v>
      </c>
      <c r="C117" s="26">
        <f t="shared" si="7"/>
        <v>6.8858177541298087</v>
      </c>
      <c r="D117" s="4">
        <f>C117*About!$B$29/10^6</f>
        <v>5.8322876377479479E-6</v>
      </c>
    </row>
    <row r="118" spans="2:4" x14ac:dyDescent="0.35">
      <c r="B118">
        <v>2049</v>
      </c>
      <c r="C118" s="26">
        <f t="shared" si="7"/>
        <v>6.7717383263975375</v>
      </c>
      <c r="D118" s="4">
        <f>C118*About!$B$29/10^6</f>
        <v>5.7356623624587145E-6</v>
      </c>
    </row>
    <row r="119" spans="2:4" x14ac:dyDescent="0.35">
      <c r="B119">
        <v>2050</v>
      </c>
      <c r="C119" s="26">
        <f t="shared" si="7"/>
        <v>6.752090653506591</v>
      </c>
      <c r="D119" s="4">
        <f>C119*About!$B$29/10^6</f>
        <v>5.7190207835200819E-6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3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3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3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3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3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3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3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3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3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3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3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3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3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3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3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3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3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3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3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3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3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3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3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3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3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3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3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3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3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3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3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3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3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3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3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3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3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3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3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1627</v>
      </c>
    </row>
    <row r="25" spans="1:42" x14ac:dyDescent="0.3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4.5" x14ac:dyDescent="0.35"/>
  <cols>
    <col min="1" max="1" width="39.54296875" customWidth="1"/>
    <col min="2" max="2" width="11.54296875" bestFit="1" customWidth="1"/>
  </cols>
  <sheetData>
    <row r="1" spans="1:32" s="3" customFormat="1" x14ac:dyDescent="0.35">
      <c r="A1" s="5" t="s">
        <v>22</v>
      </c>
    </row>
    <row r="2" spans="1:32" x14ac:dyDescent="0.3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3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3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3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3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35">
      <c r="A11" s="5" t="s">
        <v>31</v>
      </c>
    </row>
    <row r="12" spans="1:32" x14ac:dyDescent="0.3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3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3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3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3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3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3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3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35">
      <c r="A21" s="5" t="s">
        <v>32</v>
      </c>
    </row>
    <row r="22" spans="1:32" x14ac:dyDescent="0.3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3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35">
      <c r="A31" s="5" t="s">
        <v>33</v>
      </c>
    </row>
    <row r="32" spans="1:32" x14ac:dyDescent="0.3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35">
      <c r="A41" s="5" t="s">
        <v>34</v>
      </c>
    </row>
    <row r="42" spans="1:32" x14ac:dyDescent="0.3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3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35">
      <c r="A51" s="5" t="s">
        <v>35</v>
      </c>
    </row>
    <row r="52" spans="1:32" x14ac:dyDescent="0.3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3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3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3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3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3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3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3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35">
      <c r="A61" s="5" t="s">
        <v>36</v>
      </c>
    </row>
    <row r="62" spans="1:32" x14ac:dyDescent="0.3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3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35">
      <c r="A71" s="5" t="s">
        <v>37</v>
      </c>
    </row>
    <row r="72" spans="1:32" x14ac:dyDescent="0.3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3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35">
      <c r="A81" s="5" t="s">
        <v>38</v>
      </c>
    </row>
    <row r="82" spans="1:32" x14ac:dyDescent="0.3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3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3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3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35">
      <c r="A91" s="5" t="s">
        <v>39</v>
      </c>
    </row>
    <row r="92" spans="1:32" x14ac:dyDescent="0.3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3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35">
      <c r="A101" s="5" t="s">
        <v>46</v>
      </c>
    </row>
    <row r="102" spans="1:32" x14ac:dyDescent="0.3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3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3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3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35">
      <c r="A111" s="5" t="s">
        <v>47</v>
      </c>
    </row>
    <row r="112" spans="1:32" x14ac:dyDescent="0.3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3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3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3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3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3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3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3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35">
      <c r="A121" s="5" t="s">
        <v>48</v>
      </c>
    </row>
    <row r="122" spans="1:32" x14ac:dyDescent="0.3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3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3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3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3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3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35">
      <c r="A131" s="5" t="s">
        <v>49</v>
      </c>
    </row>
    <row r="132" spans="1:32" x14ac:dyDescent="0.3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35">
      <c r="A141" s="5" t="s">
        <v>50</v>
      </c>
    </row>
    <row r="142" spans="1:32" x14ac:dyDescent="0.3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3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3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3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3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3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3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H22"/>
  <sheetViews>
    <sheetView topLeftCell="P6" workbookViewId="0">
      <selection activeCell="B1" sqref="B1:B1048576"/>
    </sheetView>
  </sheetViews>
  <sheetFormatPr defaultRowHeight="14.5" x14ac:dyDescent="0.35"/>
  <cols>
    <col min="1" max="1" width="29.54296875" customWidth="1"/>
  </cols>
  <sheetData>
    <row r="1" spans="1:34" ht="29" x14ac:dyDescent="0.35">
      <c r="A1" s="8" t="s">
        <v>51</v>
      </c>
      <c r="B1" s="6">
        <f>'Fuel Price Data'!C2</f>
        <v>2021</v>
      </c>
      <c r="C1" s="6">
        <f>'Fuel Price Data'!D2</f>
        <v>2022</v>
      </c>
      <c r="D1" s="6">
        <f>'Fuel Price Data'!E2</f>
        <v>2023</v>
      </c>
      <c r="E1" s="6">
        <f>'Fuel Price Data'!F2</f>
        <v>2024</v>
      </c>
      <c r="F1" s="6">
        <f>'Fuel Price Data'!G2</f>
        <v>2025</v>
      </c>
      <c r="G1" s="6">
        <f>'Fuel Price Data'!H2</f>
        <v>2026</v>
      </c>
      <c r="H1" s="6">
        <f>'Fuel Price Data'!I2</f>
        <v>2027</v>
      </c>
      <c r="I1" s="6">
        <f>'Fuel Price Data'!J2</f>
        <v>2028</v>
      </c>
      <c r="J1" s="6">
        <f>'Fuel Price Data'!K2</f>
        <v>2029</v>
      </c>
      <c r="K1" s="6">
        <f>'Fuel Price Data'!L2</f>
        <v>2030</v>
      </c>
      <c r="L1" s="6">
        <f>'Fuel Price Data'!M2</f>
        <v>2031</v>
      </c>
      <c r="M1" s="6">
        <f>'Fuel Price Data'!N2</f>
        <v>2032</v>
      </c>
      <c r="N1" s="6">
        <f>'Fuel Price Data'!O2</f>
        <v>2033</v>
      </c>
      <c r="O1" s="6">
        <f>'Fuel Price Data'!P2</f>
        <v>2034</v>
      </c>
      <c r="P1" s="6">
        <f>'Fuel Price Data'!Q2</f>
        <v>2035</v>
      </c>
      <c r="Q1" s="6">
        <f>'Fuel Price Data'!R2</f>
        <v>2036</v>
      </c>
      <c r="R1" s="6">
        <f>'Fuel Price Data'!S2</f>
        <v>2037</v>
      </c>
      <c r="S1" s="6">
        <f>'Fuel Price Data'!T2</f>
        <v>2038</v>
      </c>
      <c r="T1" s="6">
        <f>'Fuel Price Data'!U2</f>
        <v>2039</v>
      </c>
      <c r="U1" s="6">
        <f>'Fuel Price Data'!V2</f>
        <v>2040</v>
      </c>
      <c r="V1" s="6">
        <f>'Fuel Price Data'!W2</f>
        <v>2041</v>
      </c>
      <c r="W1" s="6">
        <f>'Fuel Price Data'!X2</f>
        <v>2042</v>
      </c>
      <c r="X1" s="6">
        <f>'Fuel Price Data'!Y2</f>
        <v>2043</v>
      </c>
      <c r="Y1" s="6">
        <f>'Fuel Price Data'!Z2</f>
        <v>2044</v>
      </c>
      <c r="Z1" s="6">
        <f>'Fuel Price Data'!AA2</f>
        <v>2045</v>
      </c>
      <c r="AA1" s="6">
        <f>'Fuel Price Data'!AB2</f>
        <v>2046</v>
      </c>
      <c r="AB1" s="6">
        <f>'Fuel Price Data'!AC2</f>
        <v>2047</v>
      </c>
      <c r="AC1" s="6">
        <f>'Fuel Price Data'!AD2</f>
        <v>2048</v>
      </c>
      <c r="AD1" s="6">
        <f>'Fuel Price Data'!AE2</f>
        <v>2049</v>
      </c>
      <c r="AE1" s="6">
        <f>'Fuel Price Data'!AF2</f>
        <v>2050</v>
      </c>
      <c r="AF1" s="6"/>
      <c r="AG1" s="6"/>
      <c r="AH1" s="6"/>
    </row>
    <row r="2" spans="1:34" x14ac:dyDescent="0.3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</row>
    <row r="3" spans="1:34" x14ac:dyDescent="0.35">
      <c r="A3" t="s">
        <v>2</v>
      </c>
      <c r="B3" s="4">
        <f>SUMPRODUCT('Fuel Price Data'!C3:C7,'BAU Fuel Use by Sector'!$AL$3:$AL$7)/SUM('BAU Fuel Use by Sector'!$AL$3:$AL$7)</f>
        <v>1.8663925808625354E-6</v>
      </c>
      <c r="C3" s="4">
        <f>SUMPRODUCT('Fuel Price Data'!D3:D7,'BAU Fuel Use by Sector'!$AL$3:$AL$7)/SUM('BAU Fuel Use by Sector'!$AL$3:$AL$7)</f>
        <v>1.8274112677514048E-6</v>
      </c>
      <c r="D3" s="4">
        <f>SUMPRODUCT('Fuel Price Data'!E3:E7,'BAU Fuel Use by Sector'!$AL$3:$AL$7)/SUM('BAU Fuel Use by Sector'!$AL$3:$AL$7)</f>
        <v>1.8071298829392645E-6</v>
      </c>
      <c r="E3" s="4">
        <f>SUMPRODUCT('Fuel Price Data'!F3:F7,'BAU Fuel Use by Sector'!$AL$3:$AL$7)/SUM('BAU Fuel Use by Sector'!$AL$3:$AL$7)</f>
        <v>1.7973806444156505E-6</v>
      </c>
      <c r="F3" s="4">
        <f>SUMPRODUCT('Fuel Price Data'!G3:G7,'BAU Fuel Use by Sector'!$AL$3:$AL$7)/SUM('BAU Fuel Use by Sector'!$AL$3:$AL$7)</f>
        <v>1.7552663639075901E-6</v>
      </c>
      <c r="G3" s="4">
        <f>SUMPRODUCT('Fuel Price Data'!H3:H7,'BAU Fuel Use by Sector'!$AL$3:$AL$7)/SUM('BAU Fuel Use by Sector'!$AL$3:$AL$7)</f>
        <v>1.7274149179357952E-6</v>
      </c>
      <c r="H3" s="4">
        <f>SUMPRODUCT('Fuel Price Data'!I3:I7,'BAU Fuel Use by Sector'!$AL$3:$AL$7)/SUM('BAU Fuel Use by Sector'!$AL$3:$AL$7)</f>
        <v>1.724275057639585E-6</v>
      </c>
      <c r="I3" s="4">
        <f>SUMPRODUCT('Fuel Price Data'!J3:J7,'BAU Fuel Use by Sector'!$AL$3:$AL$7)/SUM('BAU Fuel Use by Sector'!$AL$3:$AL$7)</f>
        <v>1.7165691338751597E-6</v>
      </c>
      <c r="J3" s="4">
        <f>SUMPRODUCT('Fuel Price Data'!K3:K7,'BAU Fuel Use by Sector'!$AL$3:$AL$7)/SUM('BAU Fuel Use by Sector'!$AL$3:$AL$7)</f>
        <v>1.7224081224794133E-6</v>
      </c>
      <c r="K3" s="4">
        <f>SUMPRODUCT('Fuel Price Data'!L3:L7,'BAU Fuel Use by Sector'!$AL$3:$AL$7)/SUM('BAU Fuel Use by Sector'!$AL$3:$AL$7)</f>
        <v>1.7216494776060262E-6</v>
      </c>
      <c r="L3" s="4">
        <f>SUMPRODUCT('Fuel Price Data'!M3:M7,'BAU Fuel Use by Sector'!$AL$3:$AL$7)/SUM('BAU Fuel Use by Sector'!$AL$3:$AL$7)</f>
        <v>1.7218990666008237E-6</v>
      </c>
      <c r="M3" s="4">
        <f>SUMPRODUCT('Fuel Price Data'!N3:N7,'BAU Fuel Use by Sector'!$AL$3:$AL$7)/SUM('BAU Fuel Use by Sector'!$AL$3:$AL$7)</f>
        <v>1.7153512334950405E-6</v>
      </c>
      <c r="N3" s="4">
        <f>SUMPRODUCT('Fuel Price Data'!O3:O7,'BAU Fuel Use by Sector'!$AL$3:$AL$7)/SUM('BAU Fuel Use by Sector'!$AL$3:$AL$7)</f>
        <v>1.7141579796959011E-6</v>
      </c>
      <c r="O3" s="4">
        <f>SUMPRODUCT('Fuel Price Data'!P3:P7,'BAU Fuel Use by Sector'!$AL$3:$AL$7)/SUM('BAU Fuel Use by Sector'!$AL$3:$AL$7)</f>
        <v>1.7104339446584036E-6</v>
      </c>
      <c r="P3" s="4">
        <f>SUMPRODUCT('Fuel Price Data'!Q3:Q7,'BAU Fuel Use by Sector'!$AL$3:$AL$7)/SUM('BAU Fuel Use by Sector'!$AL$3:$AL$7)</f>
        <v>1.7015246877184777E-6</v>
      </c>
      <c r="Q3" s="4">
        <f>SUMPRODUCT('Fuel Price Data'!R3:R7,'BAU Fuel Use by Sector'!$AL$3:$AL$7)/SUM('BAU Fuel Use by Sector'!$AL$3:$AL$7)</f>
        <v>1.6914832570221308E-6</v>
      </c>
      <c r="R3" s="4">
        <f>SUMPRODUCT('Fuel Price Data'!S3:S7,'BAU Fuel Use by Sector'!$AL$3:$AL$7)/SUM('BAU Fuel Use by Sector'!$AL$3:$AL$7)</f>
        <v>1.6906957386919399E-6</v>
      </c>
      <c r="S3" s="4">
        <f>SUMPRODUCT('Fuel Price Data'!T3:T7,'BAU Fuel Use by Sector'!$AL$3:$AL$7)/SUM('BAU Fuel Use by Sector'!$AL$3:$AL$7)</f>
        <v>1.6918586515575271E-6</v>
      </c>
      <c r="T3" s="4">
        <f>SUMPRODUCT('Fuel Price Data'!U3:U7,'BAU Fuel Use by Sector'!$AL$3:$AL$7)/SUM('BAU Fuel Use by Sector'!$AL$3:$AL$7)</f>
        <v>1.6911495516493188E-6</v>
      </c>
      <c r="U3" s="4">
        <f>SUMPRODUCT('Fuel Price Data'!V3:V7,'BAU Fuel Use by Sector'!$AL$3:$AL$7)/SUM('BAU Fuel Use by Sector'!$AL$3:$AL$7)</f>
        <v>1.6962680735601525E-6</v>
      </c>
      <c r="V3" s="4">
        <f>SUMPRODUCT('Fuel Price Data'!W3:W7,'BAU Fuel Use by Sector'!$AL$3:$AL$7)/SUM('BAU Fuel Use by Sector'!$AL$3:$AL$7)</f>
        <v>1.6947680008334817E-6</v>
      </c>
      <c r="W3" s="4">
        <f>SUMPRODUCT('Fuel Price Data'!X3:X7,'BAU Fuel Use by Sector'!$AL$3:$AL$7)/SUM('BAU Fuel Use by Sector'!$AL$3:$AL$7)</f>
        <v>1.6878784223185749E-6</v>
      </c>
      <c r="X3" s="4">
        <f>SUMPRODUCT('Fuel Price Data'!Y3:Y7,'BAU Fuel Use by Sector'!$AL$3:$AL$7)/SUM('BAU Fuel Use by Sector'!$AL$3:$AL$7)</f>
        <v>1.680880496525548E-6</v>
      </c>
      <c r="Y3" s="4">
        <f>SUMPRODUCT('Fuel Price Data'!Z3:Z7,'BAU Fuel Use by Sector'!$AL$3:$AL$7)/SUM('BAU Fuel Use by Sector'!$AL$3:$AL$7)</f>
        <v>1.6785566347376708E-6</v>
      </c>
      <c r="Z3" s="4">
        <f>SUMPRODUCT('Fuel Price Data'!AA3:AA7,'BAU Fuel Use by Sector'!$AL$3:$AL$7)/SUM('BAU Fuel Use by Sector'!$AL$3:$AL$7)</f>
        <v>1.6779262169738057E-6</v>
      </c>
      <c r="AA3" s="4">
        <f>SUMPRODUCT('Fuel Price Data'!AB3:AB7,'BAU Fuel Use by Sector'!$AL$3:$AL$7)/SUM('BAU Fuel Use by Sector'!$AL$3:$AL$7)</f>
        <v>1.677538906841118E-6</v>
      </c>
      <c r="AB3" s="4">
        <f>SUMPRODUCT('Fuel Price Data'!AC3:AC7,'BAU Fuel Use by Sector'!$AL$3:$AL$7)/SUM('BAU Fuel Use by Sector'!$AL$3:$AL$7)</f>
        <v>1.6747843597487989E-6</v>
      </c>
      <c r="AC3" s="4">
        <f>SUMPRODUCT('Fuel Price Data'!AD3:AD7,'BAU Fuel Use by Sector'!$AL$3:$AL$7)/SUM('BAU Fuel Use by Sector'!$AL$3:$AL$7)</f>
        <v>1.6692553347889195E-6</v>
      </c>
      <c r="AD3" s="4">
        <f>SUMPRODUCT('Fuel Price Data'!AE3:AE7,'BAU Fuel Use by Sector'!$AL$3:$AL$7)/SUM('BAU Fuel Use by Sector'!$AL$3:$AL$7)</f>
        <v>1.6715143527569381E-6</v>
      </c>
      <c r="AE3" s="4">
        <f>SUMPRODUCT('Fuel Price Data'!AF3:AF7,'BAU Fuel Use by Sector'!$AL$3:$AL$7)/SUM('BAU Fuel Use by Sector'!$AL$3:$AL$7)</f>
        <v>1.6712467860957978E-6</v>
      </c>
      <c r="AF3" s="4"/>
      <c r="AG3" s="4"/>
      <c r="AH3" s="4"/>
    </row>
    <row r="4" spans="1:34" x14ac:dyDescent="0.35">
      <c r="A4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4"/>
      <c r="AG4" s="4"/>
      <c r="AH4" s="4"/>
    </row>
    <row r="5" spans="1:34" x14ac:dyDescent="0.35">
      <c r="A5" t="s">
        <v>4</v>
      </c>
      <c r="B5" s="4">
        <f>SUMPRODUCT('Fuel Price Data'!C23:C27,'BAU Fuel Use by Sector'!$AN$3:$AN$7)/SUM('BAU Fuel Use by Sector'!$AN$3:$AN$7)</f>
        <v>6.0723236674170564E-7</v>
      </c>
      <c r="C5" s="4">
        <f>SUMPRODUCT('Fuel Price Data'!D23:D27,'BAU Fuel Use by Sector'!$AN$3:$AN$7)/SUM('BAU Fuel Use by Sector'!$AN$3:$AN$7)</f>
        <v>6.081211887736649E-7</v>
      </c>
      <c r="D5" s="4">
        <f>SUMPRODUCT('Fuel Price Data'!E23:E27,'BAU Fuel Use by Sector'!$AN$3:$AN$7)/SUM('BAU Fuel Use by Sector'!$AN$3:$AN$7)</f>
        <v>6.0989968014171304E-7</v>
      </c>
      <c r="E5" s="4">
        <f>SUMPRODUCT('Fuel Price Data'!F23:F27,'BAU Fuel Use by Sector'!$AN$3:$AN$7)/SUM('BAU Fuel Use by Sector'!$AN$3:$AN$7)</f>
        <v>6.1078850217367219E-7</v>
      </c>
      <c r="F5" s="4">
        <f>SUMPRODUCT('Fuel Price Data'!G23:G27,'BAU Fuel Use by Sector'!$AN$3:$AN$7)/SUM('BAU Fuel Use by Sector'!$AN$3:$AN$7)</f>
        <v>6.1256614623759071E-7</v>
      </c>
      <c r="G5" s="4">
        <f>SUMPRODUCT('Fuel Price Data'!H23:H27,'BAU Fuel Use by Sector'!$AN$3:$AN$7)/SUM('BAU Fuel Use by Sector'!$AN$3:$AN$7)</f>
        <v>6.1345581557367969E-7</v>
      </c>
      <c r="H5" s="4">
        <f>SUMPRODUCT('Fuel Price Data'!I23:I27,'BAU Fuel Use by Sector'!$AN$3:$AN$7)/SUM('BAU Fuel Use by Sector'!$AN$3:$AN$7)</f>
        <v>6.1523345963759811E-7</v>
      </c>
      <c r="I5" s="4">
        <f>SUMPRODUCT('Fuel Price Data'!J23:J27,'BAU Fuel Use by Sector'!$AN$3:$AN$7)/SUM('BAU Fuel Use by Sector'!$AN$3:$AN$7)</f>
        <v>6.1612228166955747E-7</v>
      </c>
      <c r="J5" s="4">
        <f>SUMPRODUCT('Fuel Price Data'!K23:K27,'BAU Fuel Use by Sector'!$AN$3:$AN$7)/SUM('BAU Fuel Use by Sector'!$AN$3:$AN$7)</f>
        <v>6.179007730376054E-7</v>
      </c>
      <c r="K5" s="4">
        <f>SUMPRODUCT('Fuel Price Data'!L23:L27,'BAU Fuel Use by Sector'!$AN$3:$AN$7)/SUM('BAU Fuel Use by Sector'!$AN$3:$AN$7)</f>
        <v>6.1967926440565353E-7</v>
      </c>
      <c r="L5" s="4">
        <f>SUMPRODUCT('Fuel Price Data'!M23:M27,'BAU Fuel Use by Sector'!$AN$3:$AN$7)/SUM('BAU Fuel Use by Sector'!$AN$3:$AN$7)</f>
        <v>6.20568086437613E-7</v>
      </c>
      <c r="M5" s="4">
        <f>SUMPRODUCT('Fuel Price Data'!N23:N27,'BAU Fuel Use by Sector'!$AN$3:$AN$7)/SUM('BAU Fuel Use by Sector'!$AN$3:$AN$7)</f>
        <v>6.2234657780566103E-7</v>
      </c>
      <c r="N5" s="4">
        <f>SUMPRODUCT('Fuel Price Data'!O23:O27,'BAU Fuel Use by Sector'!$AN$3:$AN$7)/SUM('BAU Fuel Use by Sector'!$AN$3:$AN$7)</f>
        <v>6.2412422186957977E-7</v>
      </c>
      <c r="O5" s="4">
        <f>SUMPRODUCT('Fuel Price Data'!P23:P27,'BAU Fuel Use by Sector'!$AN$3:$AN$7)/SUM('BAU Fuel Use by Sector'!$AN$3:$AN$7)</f>
        <v>6.2501304390153881E-7</v>
      </c>
      <c r="P5" s="4">
        <f>SUMPRODUCT('Fuel Price Data'!Q23:Q27,'BAU Fuel Use by Sector'!$AN$3:$AN$7)/SUM('BAU Fuel Use by Sector'!$AN$3:$AN$7)</f>
        <v>6.2679153526958684E-7</v>
      </c>
      <c r="Q5" s="4">
        <f>SUMPRODUCT('Fuel Price Data'!R23:R27,'BAU Fuel Use by Sector'!$AN$3:$AN$7)/SUM('BAU Fuel Use by Sector'!$AN$3:$AN$7)</f>
        <v>6.2857002663763508E-7</v>
      </c>
      <c r="R5" s="4">
        <f>SUMPRODUCT('Fuel Price Data'!S23:S27,'BAU Fuel Use by Sector'!$AN$3:$AN$7)/SUM('BAU Fuel Use by Sector'!$AN$3:$AN$7)</f>
        <v>6.2945884866959424E-7</v>
      </c>
      <c r="S5" s="4">
        <f>SUMPRODUCT('Fuel Price Data'!T23:T27,'BAU Fuel Use by Sector'!$AN$3:$AN$7)/SUM('BAU Fuel Use by Sector'!$AN$3:$AN$7)</f>
        <v>6.3123649273351276E-7</v>
      </c>
      <c r="T5" s="4">
        <f>SUMPRODUCT('Fuel Price Data'!U23:U27,'BAU Fuel Use by Sector'!$AN$3:$AN$7)/SUM('BAU Fuel Use by Sector'!$AN$3:$AN$7)</f>
        <v>6.3301498410156089E-7</v>
      </c>
      <c r="U5" s="4">
        <f>SUMPRODUCT('Fuel Price Data'!V23:V27,'BAU Fuel Use by Sector'!$AN$3:$AN$7)/SUM('BAU Fuel Use by Sector'!$AN$3:$AN$7)</f>
        <v>6.3479347546960903E-7</v>
      </c>
      <c r="V5" s="4">
        <f>SUMPRODUCT('Fuel Price Data'!W23:W27,'BAU Fuel Use by Sector'!$AN$3:$AN$7)/SUM('BAU Fuel Use by Sector'!$AN$3:$AN$7)</f>
        <v>6.3657111953352755E-7</v>
      </c>
      <c r="W5" s="4">
        <f>SUMPRODUCT('Fuel Price Data'!X23:X27,'BAU Fuel Use by Sector'!$AN$3:$AN$7)/SUM('BAU Fuel Use by Sector'!$AN$3:$AN$7)</f>
        <v>6.3834961090157558E-7</v>
      </c>
      <c r="X5" s="4">
        <f>SUMPRODUCT('Fuel Price Data'!Y23:Y27,'BAU Fuel Use by Sector'!$AN$3:$AN$7)/SUM('BAU Fuel Use by Sector'!$AN$3:$AN$7)</f>
        <v>6.401272549654942E-7</v>
      </c>
      <c r="Y5" s="4">
        <f>SUMPRODUCT('Fuel Price Data'!Z23:Z27,'BAU Fuel Use by Sector'!$AN$3:$AN$7)/SUM('BAU Fuel Use by Sector'!$AN$3:$AN$7)</f>
        <v>6.4190574633354234E-7</v>
      </c>
      <c r="Z5" s="4">
        <f>SUMPRODUCT('Fuel Price Data'!AA23:AA27,'BAU Fuel Use by Sector'!$AN$3:$AN$7)/SUM('BAU Fuel Use by Sector'!$AN$3:$AN$7)</f>
        <v>6.4368423770159037E-7</v>
      </c>
      <c r="AA5" s="4">
        <f>SUMPRODUCT('Fuel Price Data'!AB23:AB27,'BAU Fuel Use by Sector'!$AN$3:$AN$7)/SUM('BAU Fuel Use by Sector'!$AN$3:$AN$7)</f>
        <v>6.45461881765509E-7</v>
      </c>
      <c r="AB5" s="4">
        <f>SUMPRODUCT('Fuel Price Data'!AC23:AC27,'BAU Fuel Use by Sector'!$AN$3:$AN$7)/SUM('BAU Fuel Use by Sector'!$AN$3:$AN$7)</f>
        <v>6.4724037313355703E-7</v>
      </c>
      <c r="AC5" s="4">
        <f>SUMPRODUCT('Fuel Price Data'!AD23:AD27,'BAU Fuel Use by Sector'!$AN$3:$AN$7)/SUM('BAU Fuel Use by Sector'!$AN$3:$AN$7)</f>
        <v>6.4901801719747565E-7</v>
      </c>
      <c r="AD5" s="4">
        <f>SUMPRODUCT('Fuel Price Data'!AE23:AE27,'BAU Fuel Use by Sector'!$AN$3:$AN$7)/SUM('BAU Fuel Use by Sector'!$AN$3:$AN$7)</f>
        <v>6.5079650856552368E-7</v>
      </c>
      <c r="AE5" s="4">
        <f>SUMPRODUCT('Fuel Price Data'!AF23:AF27,'BAU Fuel Use by Sector'!$AN$3:$AN$7)/SUM('BAU Fuel Use by Sector'!$AN$3:$AN$7)</f>
        <v>6.525741526294422E-7</v>
      </c>
      <c r="AF5" s="4"/>
      <c r="AG5" s="4"/>
      <c r="AH5" s="4"/>
    </row>
    <row r="6" spans="1:34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</row>
    <row r="7" spans="1:34" x14ac:dyDescent="0.3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s="3"/>
    </row>
    <row r="8" spans="1:34" x14ac:dyDescent="0.3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s="3"/>
    </row>
    <row r="9" spans="1:34" x14ac:dyDescent="0.35">
      <c r="A9" t="s">
        <v>5</v>
      </c>
      <c r="B9" s="4">
        <f>SUMPRODUCT('Fuel Price Data'!C33:C37,'BAU Fuel Use by Sector'!$AR$3:$AR$7)/SUM('BAU Fuel Use by Sector'!$AR$3:$AR$7)</f>
        <v>3.8317893838245514E-6</v>
      </c>
      <c r="C9" s="4">
        <f>SUMPRODUCT('Fuel Price Data'!D33:D37,'BAU Fuel Use by Sector'!$AR$3:$AR$7)/SUM('BAU Fuel Use by Sector'!$AR$3:$AR$7)</f>
        <v>3.8317893838245514E-6</v>
      </c>
      <c r="D9" s="4">
        <f>SUMPRODUCT('Fuel Price Data'!E33:E37,'BAU Fuel Use by Sector'!$AR$3:$AR$7)/SUM('BAU Fuel Use by Sector'!$AR$3:$AR$7)</f>
        <v>3.8317893838245514E-6</v>
      </c>
      <c r="E9" s="4">
        <f>SUMPRODUCT('Fuel Price Data'!F33:F37,'BAU Fuel Use by Sector'!$AR$3:$AR$7)/SUM('BAU Fuel Use by Sector'!$AR$3:$AR$7)</f>
        <v>3.8317893838245514E-6</v>
      </c>
      <c r="F9" s="4">
        <f>SUMPRODUCT('Fuel Price Data'!G33:G37,'BAU Fuel Use by Sector'!$AR$3:$AR$7)/SUM('BAU Fuel Use by Sector'!$AR$3:$AR$7)</f>
        <v>3.8317893838245514E-6</v>
      </c>
      <c r="G9" s="4">
        <f>SUMPRODUCT('Fuel Price Data'!H33:H37,'BAU Fuel Use by Sector'!$AR$3:$AR$7)/SUM('BAU Fuel Use by Sector'!$AR$3:$AR$7)</f>
        <v>3.8317893838245514E-6</v>
      </c>
      <c r="H9" s="4">
        <f>SUMPRODUCT('Fuel Price Data'!I33:I37,'BAU Fuel Use by Sector'!$AR$3:$AR$7)/SUM('BAU Fuel Use by Sector'!$AR$3:$AR$7)</f>
        <v>3.8317893838245514E-6</v>
      </c>
      <c r="I9" s="4">
        <f>SUMPRODUCT('Fuel Price Data'!J33:J37,'BAU Fuel Use by Sector'!$AR$3:$AR$7)/SUM('BAU Fuel Use by Sector'!$AR$3:$AR$7)</f>
        <v>3.8317893838245514E-6</v>
      </c>
      <c r="J9" s="4">
        <f>SUMPRODUCT('Fuel Price Data'!K33:K37,'BAU Fuel Use by Sector'!$AR$3:$AR$7)/SUM('BAU Fuel Use by Sector'!$AR$3:$AR$7)</f>
        <v>3.8317893838245514E-6</v>
      </c>
      <c r="K9" s="4">
        <f>SUMPRODUCT('Fuel Price Data'!L33:L37,'BAU Fuel Use by Sector'!$AR$3:$AR$7)/SUM('BAU Fuel Use by Sector'!$AR$3:$AR$7)</f>
        <v>3.8317893838245514E-6</v>
      </c>
      <c r="L9" s="4">
        <f>SUMPRODUCT('Fuel Price Data'!M33:M37,'BAU Fuel Use by Sector'!$AR$3:$AR$7)/SUM('BAU Fuel Use by Sector'!$AR$3:$AR$7)</f>
        <v>3.8317893838245514E-6</v>
      </c>
      <c r="M9" s="4">
        <f>SUMPRODUCT('Fuel Price Data'!N33:N37,'BAU Fuel Use by Sector'!$AR$3:$AR$7)/SUM('BAU Fuel Use by Sector'!$AR$3:$AR$7)</f>
        <v>3.8317893838245514E-6</v>
      </c>
      <c r="N9" s="4">
        <f>SUMPRODUCT('Fuel Price Data'!O33:O37,'BAU Fuel Use by Sector'!$AR$3:$AR$7)/SUM('BAU Fuel Use by Sector'!$AR$3:$AR$7)</f>
        <v>3.8317893838245514E-6</v>
      </c>
      <c r="O9" s="4">
        <f>SUMPRODUCT('Fuel Price Data'!P33:P37,'BAU Fuel Use by Sector'!$AR$3:$AR$7)/SUM('BAU Fuel Use by Sector'!$AR$3:$AR$7)</f>
        <v>3.8317893838245514E-6</v>
      </c>
      <c r="P9" s="4">
        <f>SUMPRODUCT('Fuel Price Data'!Q33:Q37,'BAU Fuel Use by Sector'!$AR$3:$AR$7)/SUM('BAU Fuel Use by Sector'!$AR$3:$AR$7)</f>
        <v>3.8317893838245514E-6</v>
      </c>
      <c r="Q9" s="4">
        <f>SUMPRODUCT('Fuel Price Data'!R33:R37,'BAU Fuel Use by Sector'!$AR$3:$AR$7)/SUM('BAU Fuel Use by Sector'!$AR$3:$AR$7)</f>
        <v>3.8317893838245514E-6</v>
      </c>
      <c r="R9" s="4">
        <f>SUMPRODUCT('Fuel Price Data'!S33:S37,'BAU Fuel Use by Sector'!$AR$3:$AR$7)/SUM('BAU Fuel Use by Sector'!$AR$3:$AR$7)</f>
        <v>3.8317893838245514E-6</v>
      </c>
      <c r="S9" s="4">
        <f>SUMPRODUCT('Fuel Price Data'!T33:T37,'BAU Fuel Use by Sector'!$AR$3:$AR$7)/SUM('BAU Fuel Use by Sector'!$AR$3:$AR$7)</f>
        <v>3.8317893838245514E-6</v>
      </c>
      <c r="T9" s="4">
        <f>SUMPRODUCT('Fuel Price Data'!U33:U37,'BAU Fuel Use by Sector'!$AR$3:$AR$7)/SUM('BAU Fuel Use by Sector'!$AR$3:$AR$7)</f>
        <v>3.8317893838245514E-6</v>
      </c>
      <c r="U9" s="4">
        <f>SUMPRODUCT('Fuel Price Data'!V33:V37,'BAU Fuel Use by Sector'!$AR$3:$AR$7)/SUM('BAU Fuel Use by Sector'!$AR$3:$AR$7)</f>
        <v>3.8317893838245514E-6</v>
      </c>
      <c r="V9" s="4">
        <f>SUMPRODUCT('Fuel Price Data'!W33:W37,'BAU Fuel Use by Sector'!$AR$3:$AR$7)/SUM('BAU Fuel Use by Sector'!$AR$3:$AR$7)</f>
        <v>3.8317893838245514E-6</v>
      </c>
      <c r="W9" s="4">
        <f>SUMPRODUCT('Fuel Price Data'!X33:X37,'BAU Fuel Use by Sector'!$AR$3:$AR$7)/SUM('BAU Fuel Use by Sector'!$AR$3:$AR$7)</f>
        <v>3.8317893838245514E-6</v>
      </c>
      <c r="X9" s="4">
        <f>SUMPRODUCT('Fuel Price Data'!Y33:Y37,'BAU Fuel Use by Sector'!$AR$3:$AR$7)/SUM('BAU Fuel Use by Sector'!$AR$3:$AR$7)</f>
        <v>3.8317893838245514E-6</v>
      </c>
      <c r="Y9" s="4">
        <f>SUMPRODUCT('Fuel Price Data'!Z33:Z37,'BAU Fuel Use by Sector'!$AR$3:$AR$7)/SUM('BAU Fuel Use by Sector'!$AR$3:$AR$7)</f>
        <v>3.8317893838245514E-6</v>
      </c>
      <c r="Z9" s="4">
        <f>SUMPRODUCT('Fuel Price Data'!AA33:AA37,'BAU Fuel Use by Sector'!$AR$3:$AR$7)/SUM('BAU Fuel Use by Sector'!$AR$3:$AR$7)</f>
        <v>3.8317893838245514E-6</v>
      </c>
      <c r="AA9" s="4">
        <f>SUMPRODUCT('Fuel Price Data'!AB33:AB37,'BAU Fuel Use by Sector'!$AR$3:$AR$7)/SUM('BAU Fuel Use by Sector'!$AR$3:$AR$7)</f>
        <v>3.8317893838245514E-6</v>
      </c>
      <c r="AB9" s="4">
        <f>SUMPRODUCT('Fuel Price Data'!AC33:AC37,'BAU Fuel Use by Sector'!$AR$3:$AR$7)/SUM('BAU Fuel Use by Sector'!$AR$3:$AR$7)</f>
        <v>3.8317893838245514E-6</v>
      </c>
      <c r="AC9" s="4">
        <f>SUMPRODUCT('Fuel Price Data'!AD33:AD37,'BAU Fuel Use by Sector'!$AR$3:$AR$7)/SUM('BAU Fuel Use by Sector'!$AR$3:$AR$7)</f>
        <v>3.8317893838245514E-6</v>
      </c>
      <c r="AD9" s="4">
        <f>SUMPRODUCT('Fuel Price Data'!AE33:AE37,'BAU Fuel Use by Sector'!$AR$3:$AR$7)/SUM('BAU Fuel Use by Sector'!$AR$3:$AR$7)</f>
        <v>3.8317893838245514E-6</v>
      </c>
      <c r="AE9" s="4">
        <f>SUMPRODUCT('Fuel Price Data'!AF33:AF37,'BAU Fuel Use by Sector'!$AR$3:$AR$7)/SUM('BAU Fuel Use by Sector'!$AR$3:$AR$7)</f>
        <v>3.8317893838245514E-6</v>
      </c>
      <c r="AF9" s="4"/>
      <c r="AG9" s="4"/>
      <c r="AH9" s="4"/>
    </row>
    <row r="10" spans="1:34" x14ac:dyDescent="0.35">
      <c r="A10" t="s">
        <v>6</v>
      </c>
      <c r="B10" s="4">
        <f>SUMPRODUCT('Fuel Price Data'!C43:C47,'BAU Fuel Use by Sector'!$AS$3:$AS$7)/SUM('BAU Fuel Use by Sector'!$AS$3:$AS$7)</f>
        <v>2.227982536027916E-5</v>
      </c>
      <c r="C10" s="4">
        <f>SUMPRODUCT('Fuel Price Data'!D43:D47,'BAU Fuel Use by Sector'!$AS$3:$AS$7)/SUM('BAU Fuel Use by Sector'!$AS$3:$AS$7)</f>
        <v>2.7679807958294331E-5</v>
      </c>
      <c r="D10" s="4">
        <f>SUMPRODUCT('Fuel Price Data'!E43:E47,'BAU Fuel Use by Sector'!$AS$3:$AS$7)/SUM('BAU Fuel Use by Sector'!$AS$3:$AS$7)</f>
        <v>2.5766523333354168E-5</v>
      </c>
      <c r="E10" s="4">
        <f>SUMPRODUCT('Fuel Price Data'!F43:F47,'BAU Fuel Use by Sector'!$AS$3:$AS$7)/SUM('BAU Fuel Use by Sector'!$AS$3:$AS$7)</f>
        <v>2.4432968376218707E-5</v>
      </c>
      <c r="F10" s="4">
        <f>SUMPRODUCT('Fuel Price Data'!G43:G47,'BAU Fuel Use by Sector'!$AS$3:$AS$7)/SUM('BAU Fuel Use by Sector'!$AS$3:$AS$7)</f>
        <v>2.3099413419083242E-5</v>
      </c>
      <c r="G10" s="4">
        <f>SUMPRODUCT('Fuel Price Data'!H43:H47,'BAU Fuel Use by Sector'!$AS$3:$AS$7)/SUM('BAU Fuel Use by Sector'!$AS$3:$AS$7)</f>
        <v>2.1765858461947784E-5</v>
      </c>
      <c r="H10" s="4">
        <f>SUMPRODUCT('Fuel Price Data'!I43:I47,'BAU Fuel Use by Sector'!$AS$3:$AS$7)/SUM('BAU Fuel Use by Sector'!$AS$3:$AS$7)</f>
        <v>2.0432303504812323E-5</v>
      </c>
      <c r="I10" s="4">
        <f>SUMPRODUCT('Fuel Price Data'!J43:J47,'BAU Fuel Use by Sector'!$AS$3:$AS$7)/SUM('BAU Fuel Use by Sector'!$AS$3:$AS$7)</f>
        <v>1.9098748547676859E-5</v>
      </c>
      <c r="J10" s="4">
        <f>SUMPRODUCT('Fuel Price Data'!K43:K47,'BAU Fuel Use by Sector'!$AS$3:$AS$7)/SUM('BAU Fuel Use by Sector'!$AS$3:$AS$7)</f>
        <v>1.9242083598066203E-5</v>
      </c>
      <c r="K10" s="4">
        <f>SUMPRODUCT('Fuel Price Data'!L43:L47,'BAU Fuel Use by Sector'!$AS$3:$AS$7)/SUM('BAU Fuel Use by Sector'!$AS$3:$AS$7)</f>
        <v>1.9717594912123109E-5</v>
      </c>
      <c r="L10" s="4">
        <f>SUMPRODUCT('Fuel Price Data'!M43:M47,'BAU Fuel Use by Sector'!$AS$3:$AS$7)/SUM('BAU Fuel Use by Sector'!$AS$3:$AS$7)</f>
        <v>2.0349110167915265E-5</v>
      </c>
      <c r="M10" s="4">
        <f>SUMPRODUCT('Fuel Price Data'!N43:N47,'BAU Fuel Use by Sector'!$AS$3:$AS$7)/SUM('BAU Fuel Use by Sector'!$AS$3:$AS$7)</f>
        <v>2.0555685456626195E-5</v>
      </c>
      <c r="N10" s="4">
        <f>SUMPRODUCT('Fuel Price Data'!O43:O47,'BAU Fuel Use by Sector'!$AS$3:$AS$7)/SUM('BAU Fuel Use by Sector'!$AS$3:$AS$7)</f>
        <v>2.0725959694512304E-5</v>
      </c>
      <c r="O10" s="4">
        <f>SUMPRODUCT('Fuel Price Data'!P43:P47,'BAU Fuel Use by Sector'!$AS$3:$AS$7)/SUM('BAU Fuel Use by Sector'!$AS$3:$AS$7)</f>
        <v>2.0886622114352136E-5</v>
      </c>
      <c r="P10" s="4">
        <f>SUMPRODUCT('Fuel Price Data'!Q43:Q47,'BAU Fuel Use by Sector'!$AS$3:$AS$7)/SUM('BAU Fuel Use by Sector'!$AS$3:$AS$7)</f>
        <v>2.0965239228017855E-5</v>
      </c>
      <c r="Q10" s="4">
        <f>SUMPRODUCT('Fuel Price Data'!R43:R47,'BAU Fuel Use by Sector'!$AS$3:$AS$7)/SUM('BAU Fuel Use by Sector'!$AS$3:$AS$7)</f>
        <v>2.111427748250359E-5</v>
      </c>
      <c r="R10" s="4">
        <f>SUMPRODUCT('Fuel Price Data'!S43:S47,'BAU Fuel Use by Sector'!$AS$3:$AS$7)/SUM('BAU Fuel Use by Sector'!$AS$3:$AS$7)</f>
        <v>2.1246611983378236E-5</v>
      </c>
      <c r="S10" s="4">
        <f>SUMPRODUCT('Fuel Price Data'!T43:T47,'BAU Fuel Use by Sector'!$AS$3:$AS$7)/SUM('BAU Fuel Use by Sector'!$AS$3:$AS$7)</f>
        <v>2.1479640107015535E-5</v>
      </c>
      <c r="T10" s="4">
        <f>SUMPRODUCT('Fuel Price Data'!U43:U47,'BAU Fuel Use by Sector'!$AS$3:$AS$7)/SUM('BAU Fuel Use by Sector'!$AS$3:$AS$7)</f>
        <v>2.1491016012259652E-5</v>
      </c>
      <c r="U10" s="4">
        <f>SUMPRODUCT('Fuel Price Data'!V43:V47,'BAU Fuel Use by Sector'!$AS$3:$AS$7)/SUM('BAU Fuel Use by Sector'!$AS$3:$AS$7)</f>
        <v>2.1659783743403327E-5</v>
      </c>
      <c r="V10" s="4">
        <f>SUMPRODUCT('Fuel Price Data'!W43:W47,'BAU Fuel Use by Sector'!$AS$3:$AS$7)/SUM('BAU Fuel Use by Sector'!$AS$3:$AS$7)</f>
        <v>2.1797003799889282E-5</v>
      </c>
      <c r="W10" s="4">
        <f>SUMPRODUCT('Fuel Price Data'!X43:X47,'BAU Fuel Use by Sector'!$AS$3:$AS$7)/SUM('BAU Fuel Use by Sector'!$AS$3:$AS$7)</f>
        <v>2.183173225424954E-5</v>
      </c>
      <c r="X10" s="4">
        <f>SUMPRODUCT('Fuel Price Data'!Y43:Y47,'BAU Fuel Use by Sector'!$AS$3:$AS$7)/SUM('BAU Fuel Use by Sector'!$AS$3:$AS$7)</f>
        <v>2.2048387920190422E-5</v>
      </c>
      <c r="Y10" s="4">
        <f>SUMPRODUCT('Fuel Price Data'!Z43:Z47,'BAU Fuel Use by Sector'!$AS$3:$AS$7)/SUM('BAU Fuel Use by Sector'!$AS$3:$AS$7)</f>
        <v>2.2256889131187951E-5</v>
      </c>
      <c r="Z10" s="4">
        <f>SUMPRODUCT('Fuel Price Data'!AA43:AA47,'BAU Fuel Use by Sector'!$AS$3:$AS$7)/SUM('BAU Fuel Use by Sector'!$AS$3:$AS$7)</f>
        <v>2.2328227055076205E-5</v>
      </c>
      <c r="AA10" s="4">
        <f>SUMPRODUCT('Fuel Price Data'!AB43:AB47,'BAU Fuel Use by Sector'!$AS$3:$AS$7)/SUM('BAU Fuel Use by Sector'!$AS$3:$AS$7)</f>
        <v>2.2507032798243345E-5</v>
      </c>
      <c r="AB10" s="4">
        <f>SUMPRODUCT('Fuel Price Data'!AC43:AC47,'BAU Fuel Use by Sector'!$AS$3:$AS$7)/SUM('BAU Fuel Use by Sector'!$AS$3:$AS$7)</f>
        <v>2.2576357527519643E-5</v>
      </c>
      <c r="AC10" s="4">
        <f>SUMPRODUCT('Fuel Price Data'!AD43:AD47,'BAU Fuel Use by Sector'!$AS$3:$AS$7)/SUM('BAU Fuel Use by Sector'!$AS$3:$AS$7)</f>
        <v>2.2515685468014907E-5</v>
      </c>
      <c r="AD10" s="4">
        <f>SUMPRODUCT('Fuel Price Data'!AE43:AE47,'BAU Fuel Use by Sector'!$AS$3:$AS$7)/SUM('BAU Fuel Use by Sector'!$AS$3:$AS$7)</f>
        <v>2.2529005936236478E-5</v>
      </c>
      <c r="AE10" s="4">
        <f>SUMPRODUCT('Fuel Price Data'!AF43:AF47,'BAU Fuel Use by Sector'!$AS$3:$AS$7)/SUM('BAU Fuel Use by Sector'!$AS$3:$AS$7)</f>
        <v>2.2524595718241866E-5</v>
      </c>
      <c r="AF10" s="4"/>
      <c r="AG10" s="4"/>
      <c r="AH10" s="4"/>
    </row>
    <row r="11" spans="1:34" x14ac:dyDescent="0.35">
      <c r="A11" t="s">
        <v>7</v>
      </c>
      <c r="B11" s="4">
        <f>SUMPRODUCT('Fuel Price Data'!C53:C57,'BAU Fuel Use by Sector'!$AT$3:$AT$7)/SUM('BAU Fuel Use by Sector'!$AT$3:$AT$7)</f>
        <v>1.9619935025452246E-5</v>
      </c>
      <c r="C11" s="4">
        <f>SUMPRODUCT('Fuel Price Data'!D53:D57,'BAU Fuel Use by Sector'!$AT$3:$AT$7)/SUM('BAU Fuel Use by Sector'!$AT$3:$AT$7)</f>
        <v>2.8721086274235462E-5</v>
      </c>
      <c r="D11" s="4">
        <f>SUMPRODUCT('Fuel Price Data'!E53:E57,'BAU Fuel Use by Sector'!$AT$3:$AT$7)/SUM('BAU Fuel Use by Sector'!$AT$3:$AT$7)</f>
        <v>2.451787282617029E-5</v>
      </c>
      <c r="E11" s="4">
        <f>SUMPRODUCT('Fuel Price Data'!F53:F57,'BAU Fuel Use by Sector'!$AT$3:$AT$7)/SUM('BAU Fuel Use by Sector'!$AT$3:$AT$7)</f>
        <v>2.3357168796003505E-5</v>
      </c>
      <c r="F11" s="4">
        <f>SUMPRODUCT('Fuel Price Data'!G53:G57,'BAU Fuel Use by Sector'!$AT$3:$AT$7)/SUM('BAU Fuel Use by Sector'!$AT$3:$AT$7)</f>
        <v>2.2196464765836716E-5</v>
      </c>
      <c r="G11" s="4">
        <f>SUMPRODUCT('Fuel Price Data'!H53:H57,'BAU Fuel Use by Sector'!$AT$3:$AT$7)/SUM('BAU Fuel Use by Sector'!$AT$3:$AT$7)</f>
        <v>2.1035760735669924E-5</v>
      </c>
      <c r="H11" s="4">
        <f>SUMPRODUCT('Fuel Price Data'!I53:I57,'BAU Fuel Use by Sector'!$AT$3:$AT$7)/SUM('BAU Fuel Use by Sector'!$AT$3:$AT$7)</f>
        <v>1.9875056705503139E-5</v>
      </c>
      <c r="I11" s="4">
        <f>SUMPRODUCT('Fuel Price Data'!J53:J57,'BAU Fuel Use by Sector'!$AT$3:$AT$7)/SUM('BAU Fuel Use by Sector'!$AT$3:$AT$7)</f>
        <v>1.8714352675336347E-5</v>
      </c>
      <c r="J11" s="4">
        <f>SUMPRODUCT('Fuel Price Data'!K53:K57,'BAU Fuel Use by Sector'!$AT$3:$AT$7)/SUM('BAU Fuel Use by Sector'!$AT$3:$AT$7)</f>
        <v>1.882438511127454E-5</v>
      </c>
      <c r="K11" s="4">
        <f>SUMPRODUCT('Fuel Price Data'!L53:L57,'BAU Fuel Use by Sector'!$AT$3:$AT$7)/SUM('BAU Fuel Use by Sector'!$AT$3:$AT$7)</f>
        <v>1.8795177302666176E-5</v>
      </c>
      <c r="L11" s="4">
        <f>SUMPRODUCT('Fuel Price Data'!M53:M57,'BAU Fuel Use by Sector'!$AT$3:$AT$7)/SUM('BAU Fuel Use by Sector'!$AT$3:$AT$7)</f>
        <v>1.922543062003265E-5</v>
      </c>
      <c r="M11" s="4">
        <f>SUMPRODUCT('Fuel Price Data'!N53:N57,'BAU Fuel Use by Sector'!$AT$3:$AT$7)/SUM('BAU Fuel Use by Sector'!$AT$3:$AT$7)</f>
        <v>1.9311272299543494E-5</v>
      </c>
      <c r="N11" s="4">
        <f>SUMPRODUCT('Fuel Price Data'!O53:O57,'BAU Fuel Use by Sector'!$AT$3:$AT$7)/SUM('BAU Fuel Use by Sector'!$AT$3:$AT$7)</f>
        <v>1.9407338365656226E-5</v>
      </c>
      <c r="O11" s="4">
        <f>SUMPRODUCT('Fuel Price Data'!P53:P57,'BAU Fuel Use by Sector'!$AT$3:$AT$7)/SUM('BAU Fuel Use by Sector'!$AT$3:$AT$7)</f>
        <v>1.9444803591988784E-5</v>
      </c>
      <c r="P11" s="4">
        <f>SUMPRODUCT('Fuel Price Data'!Q53:Q57,'BAU Fuel Use by Sector'!$AT$3:$AT$7)/SUM('BAU Fuel Use by Sector'!$AT$3:$AT$7)</f>
        <v>1.9527995231079695E-5</v>
      </c>
      <c r="Q11" s="4">
        <f>SUMPRODUCT('Fuel Price Data'!R53:R57,'BAU Fuel Use by Sector'!$AT$3:$AT$7)/SUM('BAU Fuel Use by Sector'!$AT$3:$AT$7)</f>
        <v>1.9680581030430852E-5</v>
      </c>
      <c r="R11" s="4">
        <f>SUMPRODUCT('Fuel Price Data'!S53:S57,'BAU Fuel Use by Sector'!$AT$3:$AT$7)/SUM('BAU Fuel Use by Sector'!$AT$3:$AT$7)</f>
        <v>1.9857475827415148E-5</v>
      </c>
      <c r="S11" s="4">
        <f>SUMPRODUCT('Fuel Price Data'!T53:T57,'BAU Fuel Use by Sector'!$AT$3:$AT$7)/SUM('BAU Fuel Use by Sector'!$AT$3:$AT$7)</f>
        <v>1.9970946299004119E-5</v>
      </c>
      <c r="T11" s="4">
        <f>SUMPRODUCT('Fuel Price Data'!U53:U57,'BAU Fuel Use by Sector'!$AT$3:$AT$7)/SUM('BAU Fuel Use by Sector'!$AT$3:$AT$7)</f>
        <v>2.0040620584052352E-5</v>
      </c>
      <c r="U11" s="4">
        <f>SUMPRODUCT('Fuel Price Data'!V53:V57,'BAU Fuel Use by Sector'!$AT$3:$AT$7)/SUM('BAU Fuel Use by Sector'!$AT$3:$AT$7)</f>
        <v>2.021461725359595E-5</v>
      </c>
      <c r="V11" s="4">
        <f>SUMPRODUCT('Fuel Price Data'!W53:W57,'BAU Fuel Use by Sector'!$AT$3:$AT$7)/SUM('BAU Fuel Use by Sector'!$AT$3:$AT$7)</f>
        <v>2.0309946954771875E-5</v>
      </c>
      <c r="W11" s="4">
        <f>SUMPRODUCT('Fuel Price Data'!X53:X57,'BAU Fuel Use by Sector'!$AT$3:$AT$7)/SUM('BAU Fuel Use by Sector'!$AT$3:$AT$7)</f>
        <v>2.0322299759788626E-5</v>
      </c>
      <c r="X11" s="4">
        <f>SUMPRODUCT('Fuel Price Data'!Y53:Y57,'BAU Fuel Use by Sector'!$AT$3:$AT$7)/SUM('BAU Fuel Use by Sector'!$AT$3:$AT$7)</f>
        <v>2.0540227368406539E-5</v>
      </c>
      <c r="Y11" s="4">
        <f>SUMPRODUCT('Fuel Price Data'!Z53:Z57,'BAU Fuel Use by Sector'!$AT$3:$AT$7)/SUM('BAU Fuel Use by Sector'!$AT$3:$AT$7)</f>
        <v>2.0780113973790384E-5</v>
      </c>
      <c r="Z11" s="4">
        <f>SUMPRODUCT('Fuel Price Data'!AA53:AA57,'BAU Fuel Use by Sector'!$AT$3:$AT$7)/SUM('BAU Fuel Use by Sector'!$AT$3:$AT$7)</f>
        <v>2.0868874762694644E-5</v>
      </c>
      <c r="AA11" s="4">
        <f>SUMPRODUCT('Fuel Price Data'!AB53:AB57,'BAU Fuel Use by Sector'!$AT$3:$AT$7)/SUM('BAU Fuel Use by Sector'!$AT$3:$AT$7)</f>
        <v>2.1026144039739007E-5</v>
      </c>
      <c r="AB11" s="4">
        <f>SUMPRODUCT('Fuel Price Data'!AC53:AC57,'BAU Fuel Use by Sector'!$AT$3:$AT$7)/SUM('BAU Fuel Use by Sector'!$AT$3:$AT$7)</f>
        <v>2.107300201883301E-5</v>
      </c>
      <c r="AC11" s="4">
        <f>SUMPRODUCT('Fuel Price Data'!AD53:AD57,'BAU Fuel Use by Sector'!$AT$3:$AT$7)/SUM('BAU Fuel Use by Sector'!$AT$3:$AT$7)</f>
        <v>2.1028712295319908E-5</v>
      </c>
      <c r="AD11" s="4">
        <f>SUMPRODUCT('Fuel Price Data'!AE53:AE57,'BAU Fuel Use by Sector'!$AT$3:$AT$7)/SUM('BAU Fuel Use by Sector'!$AT$3:$AT$7)</f>
        <v>2.1011352632479002E-5</v>
      </c>
      <c r="AE11" s="4">
        <f>SUMPRODUCT('Fuel Price Data'!AF53:AF57,'BAU Fuel Use by Sector'!$AT$3:$AT$7)/SUM('BAU Fuel Use by Sector'!$AT$3:$AT$7)</f>
        <v>2.0957195323023498E-5</v>
      </c>
      <c r="AF11" s="4"/>
      <c r="AG11" s="4"/>
      <c r="AH11" s="4"/>
    </row>
    <row r="12" spans="1:34" x14ac:dyDescent="0.35">
      <c r="A12" t="s">
        <v>8</v>
      </c>
      <c r="B12" s="4">
        <f>SUMPRODUCT('Fuel Price Data'!C63:C67,'BAU Fuel Use by Sector'!$AU$3:$AU$7)/SUM('BAU Fuel Use by Sector'!$AU$3:$AU$7)</f>
        <v>2.1771832936111003E-5</v>
      </c>
      <c r="C12" s="4">
        <f>SUMPRODUCT('Fuel Price Data'!D63:D67,'BAU Fuel Use by Sector'!$AU$3:$AU$7)/SUM('BAU Fuel Use by Sector'!$AU$3:$AU$7)</f>
        <v>2.1766218698948214E-5</v>
      </c>
      <c r="D12" s="4">
        <f>SUMPRODUCT('Fuel Price Data'!E63:E67,'BAU Fuel Use by Sector'!$AU$3:$AU$7)/SUM('BAU Fuel Use by Sector'!$AU$3:$AU$7)</f>
        <v>2.1891300276473406E-5</v>
      </c>
      <c r="E12" s="4">
        <f>SUMPRODUCT('Fuel Price Data'!F63:F67,'BAU Fuel Use by Sector'!$AU$3:$AU$7)/SUM('BAU Fuel Use by Sector'!$AU$3:$AU$7)</f>
        <v>2.1701422810244675E-5</v>
      </c>
      <c r="F12" s="4">
        <f>SUMPRODUCT('Fuel Price Data'!G63:G67,'BAU Fuel Use by Sector'!$AU$3:$AU$7)/SUM('BAU Fuel Use by Sector'!$AU$3:$AU$7)</f>
        <v>2.1442532422659328E-5</v>
      </c>
      <c r="G12" s="4">
        <f>SUMPRODUCT('Fuel Price Data'!H63:H67,'BAU Fuel Use by Sector'!$AU$3:$AU$7)/SUM('BAU Fuel Use by Sector'!$AU$3:$AU$7)</f>
        <v>2.1682626215433441E-5</v>
      </c>
      <c r="H12" s="4">
        <f>SUMPRODUCT('Fuel Price Data'!I63:I67,'BAU Fuel Use by Sector'!$AU$3:$AU$7)/SUM('BAU Fuel Use by Sector'!$AU$3:$AU$7)</f>
        <v>2.1961814620747681E-5</v>
      </c>
      <c r="I12" s="4">
        <f>SUMPRODUCT('Fuel Price Data'!J63:J67,'BAU Fuel Use by Sector'!$AU$3:$AU$7)/SUM('BAU Fuel Use by Sector'!$AU$3:$AU$7)</f>
        <v>2.2232382553847283E-5</v>
      </c>
      <c r="J12" s="4">
        <f>SUMPRODUCT('Fuel Price Data'!K63:K67,'BAU Fuel Use by Sector'!$AU$3:$AU$7)/SUM('BAU Fuel Use by Sector'!$AU$3:$AU$7)</f>
        <v>2.2428669875816509E-5</v>
      </c>
      <c r="K12" s="4">
        <f>SUMPRODUCT('Fuel Price Data'!L63:L67,'BAU Fuel Use by Sector'!$AU$3:$AU$7)/SUM('BAU Fuel Use by Sector'!$AU$3:$AU$7)</f>
        <v>2.3013385982617997E-5</v>
      </c>
      <c r="L12" s="4">
        <f>SUMPRODUCT('Fuel Price Data'!M63:M67,'BAU Fuel Use by Sector'!$AU$3:$AU$7)/SUM('BAU Fuel Use by Sector'!$AU$3:$AU$7)</f>
        <v>2.3637559348127092E-5</v>
      </c>
      <c r="M12" s="4">
        <f>SUMPRODUCT('Fuel Price Data'!N63:N67,'BAU Fuel Use by Sector'!$AU$3:$AU$7)/SUM('BAU Fuel Use by Sector'!$AU$3:$AU$7)</f>
        <v>2.3943622545824263E-5</v>
      </c>
      <c r="N12" s="4">
        <f>SUMPRODUCT('Fuel Price Data'!O63:O67,'BAU Fuel Use by Sector'!$AU$3:$AU$7)/SUM('BAU Fuel Use by Sector'!$AU$3:$AU$7)</f>
        <v>2.4084837641281317E-5</v>
      </c>
      <c r="O12" s="4">
        <f>SUMPRODUCT('Fuel Price Data'!P63:P67,'BAU Fuel Use by Sector'!$AU$3:$AU$7)/SUM('BAU Fuel Use by Sector'!$AU$3:$AU$7)</f>
        <v>2.448968463823301E-5</v>
      </c>
      <c r="P12" s="4">
        <f>SUMPRODUCT('Fuel Price Data'!Q63:Q67,'BAU Fuel Use by Sector'!$AU$3:$AU$7)/SUM('BAU Fuel Use by Sector'!$AU$3:$AU$7)</f>
        <v>2.4635355706107683E-5</v>
      </c>
      <c r="Q12" s="4">
        <f>SUMPRODUCT('Fuel Price Data'!R63:R67,'BAU Fuel Use by Sector'!$AU$3:$AU$7)/SUM('BAU Fuel Use by Sector'!$AU$3:$AU$7)</f>
        <v>2.4670563734605298E-5</v>
      </c>
      <c r="R12" s="4">
        <f>SUMPRODUCT('Fuel Price Data'!S63:S67,'BAU Fuel Use by Sector'!$AU$3:$AU$7)/SUM('BAU Fuel Use by Sector'!$AU$3:$AU$7)</f>
        <v>2.4784404128242974E-5</v>
      </c>
      <c r="S12" s="4">
        <f>SUMPRODUCT('Fuel Price Data'!T63:T67,'BAU Fuel Use by Sector'!$AU$3:$AU$7)/SUM('BAU Fuel Use by Sector'!$AU$3:$AU$7)</f>
        <v>2.5103267549426133E-5</v>
      </c>
      <c r="T12" s="4">
        <f>SUMPRODUCT('Fuel Price Data'!U63:U67,'BAU Fuel Use by Sector'!$AU$3:$AU$7)/SUM('BAU Fuel Use by Sector'!$AU$3:$AU$7)</f>
        <v>2.5094315781296816E-5</v>
      </c>
      <c r="U12" s="4">
        <f>SUMPRODUCT('Fuel Price Data'!V63:V67,'BAU Fuel Use by Sector'!$AU$3:$AU$7)/SUM('BAU Fuel Use by Sector'!$AU$3:$AU$7)</f>
        <v>2.5291750353057536E-5</v>
      </c>
      <c r="V12" s="4">
        <f>SUMPRODUCT('Fuel Price Data'!W63:W67,'BAU Fuel Use by Sector'!$AU$3:$AU$7)/SUM('BAU Fuel Use by Sector'!$AU$3:$AU$7)</f>
        <v>2.5473037002716156E-5</v>
      </c>
      <c r="W12" s="4">
        <f>SUMPRODUCT('Fuel Price Data'!X63:X67,'BAU Fuel Use by Sector'!$AU$3:$AU$7)/SUM('BAU Fuel Use by Sector'!$AU$3:$AU$7)</f>
        <v>2.5489487412392507E-5</v>
      </c>
      <c r="X12" s="4">
        <f>SUMPRODUCT('Fuel Price Data'!Y63:Y67,'BAU Fuel Use by Sector'!$AU$3:$AU$7)/SUM('BAU Fuel Use by Sector'!$AU$3:$AU$7)</f>
        <v>2.5737881396420257E-5</v>
      </c>
      <c r="Y12" s="4">
        <f>SUMPRODUCT('Fuel Price Data'!Z63:Z67,'BAU Fuel Use by Sector'!$AU$3:$AU$7)/SUM('BAU Fuel Use by Sector'!$AU$3:$AU$7)</f>
        <v>2.5988377541993575E-5</v>
      </c>
      <c r="Z12" s="4">
        <f>SUMPRODUCT('Fuel Price Data'!AA63:AA67,'BAU Fuel Use by Sector'!$AU$3:$AU$7)/SUM('BAU Fuel Use by Sector'!$AU$3:$AU$7)</f>
        <v>2.6076020139247887E-5</v>
      </c>
      <c r="AA12" s="4">
        <f>SUMPRODUCT('Fuel Price Data'!AB63:AB67,'BAU Fuel Use by Sector'!$AU$3:$AU$7)/SUM('BAU Fuel Use by Sector'!$AU$3:$AU$7)</f>
        <v>2.6299400010761328E-5</v>
      </c>
      <c r="AB12" s="4">
        <f>SUMPRODUCT('Fuel Price Data'!AC63:AC67,'BAU Fuel Use by Sector'!$AU$3:$AU$7)/SUM('BAU Fuel Use by Sector'!$AU$3:$AU$7)</f>
        <v>2.6389554017455804E-5</v>
      </c>
      <c r="AC12" s="4">
        <f>SUMPRODUCT('Fuel Price Data'!AD63:AD67,'BAU Fuel Use by Sector'!$AU$3:$AU$7)/SUM('BAU Fuel Use by Sector'!$AU$3:$AU$7)</f>
        <v>2.632414044404177E-5</v>
      </c>
      <c r="AD12" s="4">
        <f>SUMPRODUCT('Fuel Price Data'!AE63:AE67,'BAU Fuel Use by Sector'!$AU$3:$AU$7)/SUM('BAU Fuel Use by Sector'!$AU$3:$AU$7)</f>
        <v>2.6349594307399339E-5</v>
      </c>
      <c r="AE12" s="4">
        <f>SUMPRODUCT('Fuel Price Data'!AF63:AF67,'BAU Fuel Use by Sector'!$AU$3:$AU$7)/SUM('BAU Fuel Use by Sector'!$AU$3:$AU$7)</f>
        <v>2.6346966817293421E-5</v>
      </c>
      <c r="AF12" s="4"/>
      <c r="AG12" s="4"/>
      <c r="AH12" s="4"/>
    </row>
    <row r="13" spans="1:34" x14ac:dyDescent="0.35">
      <c r="A13" t="s">
        <v>9</v>
      </c>
      <c r="B13" s="4">
        <f>SUMPRODUCT('Fuel Price Data'!C73:C77,'BAU Fuel Use by Sector'!$AV$3:$AV$7)/SUM('BAU Fuel Use by Sector'!$AV$3:$AV$7)</f>
        <v>1.7838467224886931E-5</v>
      </c>
      <c r="C13" s="4">
        <f>SUMPRODUCT('Fuel Price Data'!D73:D77,'BAU Fuel Use by Sector'!$AV$3:$AV$7)/SUM('BAU Fuel Use by Sector'!$AV$3:$AV$7)</f>
        <v>1.8592756624233452E-5</v>
      </c>
      <c r="D13" s="4">
        <f>SUMPRODUCT('Fuel Price Data'!E73:E77,'BAU Fuel Use by Sector'!$AV$3:$AV$7)/SUM('BAU Fuel Use by Sector'!$AV$3:$AV$7)</f>
        <v>2.0132598274999515E-5</v>
      </c>
      <c r="E13" s="4">
        <f>SUMPRODUCT('Fuel Price Data'!F73:F77,'BAU Fuel Use by Sector'!$AV$3:$AV$7)/SUM('BAU Fuel Use by Sector'!$AV$3:$AV$7)</f>
        <v>2.0790355015795156E-5</v>
      </c>
      <c r="F13" s="4">
        <f>SUMPRODUCT('Fuel Price Data'!G73:G77,'BAU Fuel Use by Sector'!$AV$3:$AV$7)/SUM('BAU Fuel Use by Sector'!$AV$3:$AV$7)</f>
        <v>2.1267480317610926E-5</v>
      </c>
      <c r="G13" s="4">
        <f>SUMPRODUCT('Fuel Price Data'!H73:H77,'BAU Fuel Use by Sector'!$AV$3:$AV$7)/SUM('BAU Fuel Use by Sector'!$AV$3:$AV$7)</f>
        <v>2.1682402061765727E-5</v>
      </c>
      <c r="H13" s="4">
        <f>SUMPRODUCT('Fuel Price Data'!I73:I77,'BAU Fuel Use by Sector'!$AV$3:$AV$7)/SUM('BAU Fuel Use by Sector'!$AV$3:$AV$7)</f>
        <v>2.2055863553293128E-5</v>
      </c>
      <c r="I13" s="4">
        <f>SUMPRODUCT('Fuel Price Data'!J73:J77,'BAU Fuel Use by Sector'!$AV$3:$AV$7)/SUM('BAU Fuel Use by Sector'!$AV$3:$AV$7)</f>
        <v>2.2424448918478451E-5</v>
      </c>
      <c r="J13" s="4">
        <f>SUMPRODUCT('Fuel Price Data'!K73:K77,'BAU Fuel Use by Sector'!$AV$3:$AV$7)/SUM('BAU Fuel Use by Sector'!$AV$3:$AV$7)</f>
        <v>2.2643761364500976E-5</v>
      </c>
      <c r="K13" s="4">
        <f>SUMPRODUCT('Fuel Price Data'!L73:L77,'BAU Fuel Use by Sector'!$AV$3:$AV$7)/SUM('BAU Fuel Use by Sector'!$AV$3:$AV$7)</f>
        <v>2.3377231315099294E-5</v>
      </c>
      <c r="L13" s="4">
        <f>SUMPRODUCT('Fuel Price Data'!M73:M77,'BAU Fuel Use by Sector'!$AV$3:$AV$7)/SUM('BAU Fuel Use by Sector'!$AV$3:$AV$7)</f>
        <v>2.3623573803621416E-5</v>
      </c>
      <c r="M13" s="4">
        <f>SUMPRODUCT('Fuel Price Data'!N73:N77,'BAU Fuel Use by Sector'!$AV$3:$AV$7)/SUM('BAU Fuel Use by Sector'!$AV$3:$AV$7)</f>
        <v>2.391132187748864E-5</v>
      </c>
      <c r="N13" s="4">
        <f>SUMPRODUCT('Fuel Price Data'!O73:O77,'BAU Fuel Use by Sector'!$AV$3:$AV$7)/SUM('BAU Fuel Use by Sector'!$AV$3:$AV$7)</f>
        <v>2.4041885895481124E-5</v>
      </c>
      <c r="O13" s="4">
        <f>SUMPRODUCT('Fuel Price Data'!P73:P77,'BAU Fuel Use by Sector'!$AV$3:$AV$7)/SUM('BAU Fuel Use by Sector'!$AV$3:$AV$7)</f>
        <v>2.4140783890193536E-5</v>
      </c>
      <c r="P13" s="4">
        <f>SUMPRODUCT('Fuel Price Data'!Q73:Q77,'BAU Fuel Use by Sector'!$AV$3:$AV$7)/SUM('BAU Fuel Use by Sector'!$AV$3:$AV$7)</f>
        <v>2.4267696914688657E-5</v>
      </c>
      <c r="Q13" s="4">
        <f>SUMPRODUCT('Fuel Price Data'!R73:R77,'BAU Fuel Use by Sector'!$AV$3:$AV$7)/SUM('BAU Fuel Use by Sector'!$AV$3:$AV$7)</f>
        <v>2.4319657190326141E-5</v>
      </c>
      <c r="R13" s="4">
        <f>SUMPRODUCT('Fuel Price Data'!S73:S77,'BAU Fuel Use by Sector'!$AV$3:$AV$7)/SUM('BAU Fuel Use by Sector'!$AV$3:$AV$7)</f>
        <v>2.4577208424125468E-5</v>
      </c>
      <c r="S13" s="4">
        <f>SUMPRODUCT('Fuel Price Data'!T73:T77,'BAU Fuel Use by Sector'!$AV$3:$AV$7)/SUM('BAU Fuel Use by Sector'!$AV$3:$AV$7)</f>
        <v>2.4764312078850662E-5</v>
      </c>
      <c r="T13" s="4">
        <f>SUMPRODUCT('Fuel Price Data'!U73:U77,'BAU Fuel Use by Sector'!$AV$3:$AV$7)/SUM('BAU Fuel Use by Sector'!$AV$3:$AV$7)</f>
        <v>2.4762620321703351E-5</v>
      </c>
      <c r="U13" s="4">
        <f>SUMPRODUCT('Fuel Price Data'!V73:V77,'BAU Fuel Use by Sector'!$AV$3:$AV$7)/SUM('BAU Fuel Use by Sector'!$AV$3:$AV$7)</f>
        <v>2.5138435434974629E-5</v>
      </c>
      <c r="V13" s="4">
        <f>SUMPRODUCT('Fuel Price Data'!W73:W77,'BAU Fuel Use by Sector'!$AV$3:$AV$7)/SUM('BAU Fuel Use by Sector'!$AV$3:$AV$7)</f>
        <v>2.5362116382574875E-5</v>
      </c>
      <c r="W13" s="4">
        <f>SUMPRODUCT('Fuel Price Data'!X73:X77,'BAU Fuel Use by Sector'!$AV$3:$AV$7)/SUM('BAU Fuel Use by Sector'!$AV$3:$AV$7)</f>
        <v>2.5496620349699816E-5</v>
      </c>
      <c r="X13" s="4">
        <f>SUMPRODUCT('Fuel Price Data'!Y73:Y77,'BAU Fuel Use by Sector'!$AV$3:$AV$7)/SUM('BAU Fuel Use by Sector'!$AV$3:$AV$7)</f>
        <v>2.5735920520818198E-5</v>
      </c>
      <c r="Y13" s="4">
        <f>SUMPRODUCT('Fuel Price Data'!Z73:Z77,'BAU Fuel Use by Sector'!$AV$3:$AV$7)/SUM('BAU Fuel Use by Sector'!$AV$3:$AV$7)</f>
        <v>2.5791717268232321E-5</v>
      </c>
      <c r="Z13" s="4">
        <f>SUMPRODUCT('Fuel Price Data'!AA73:AA77,'BAU Fuel Use by Sector'!$AV$3:$AV$7)/SUM('BAU Fuel Use by Sector'!$AV$3:$AV$7)</f>
        <v>2.5749312052582061E-5</v>
      </c>
      <c r="AA13" s="4">
        <f>SUMPRODUCT('Fuel Price Data'!AB73:AB77,'BAU Fuel Use by Sector'!$AV$3:$AV$7)/SUM('BAU Fuel Use by Sector'!$AV$3:$AV$7)</f>
        <v>2.6045766867359177E-5</v>
      </c>
      <c r="AB13" s="4">
        <f>SUMPRODUCT('Fuel Price Data'!AC73:AC77,'BAU Fuel Use by Sector'!$AV$3:$AV$7)/SUM('BAU Fuel Use by Sector'!$AV$3:$AV$7)</f>
        <v>2.615305433750376E-5</v>
      </c>
      <c r="AC13" s="4">
        <f>SUMPRODUCT('Fuel Price Data'!AD73:AD77,'BAU Fuel Use by Sector'!$AV$3:$AV$7)/SUM('BAU Fuel Use by Sector'!$AV$3:$AV$7)</f>
        <v>2.6165674670106414E-5</v>
      </c>
      <c r="AD13" s="4">
        <f>SUMPRODUCT('Fuel Price Data'!AE73:AE77,'BAU Fuel Use by Sector'!$AV$3:$AV$7)/SUM('BAU Fuel Use by Sector'!$AV$3:$AV$7)</f>
        <v>2.628560004448011E-5</v>
      </c>
      <c r="AE13" s="4">
        <f>SUMPRODUCT('Fuel Price Data'!AF73:AF77,'BAU Fuel Use by Sector'!$AV$3:$AV$7)/SUM('BAU Fuel Use by Sector'!$AV$3:$AV$7)</f>
        <v>2.625935584416377E-5</v>
      </c>
      <c r="AF13" s="4"/>
      <c r="AG13" s="4"/>
      <c r="AH13" s="4"/>
    </row>
    <row r="14" spans="1:34" x14ac:dyDescent="0.35">
      <c r="A14" t="s">
        <v>10</v>
      </c>
      <c r="B14" s="4">
        <f>SUMPRODUCT('Fuel Price Data'!C83:C87,'BAU Fuel Use by Sector'!$AW$3:$AW$7)/SUM('BAU Fuel Use by Sector'!$AW$3:$AW$7)</f>
        <v>1.2255974215131284E-5</v>
      </c>
      <c r="C14" s="4">
        <f>SUMPRODUCT('Fuel Price Data'!D83:D87,'BAU Fuel Use by Sector'!$AW$3:$AW$7)/SUM('BAU Fuel Use by Sector'!$AW$3:$AW$7)</f>
        <v>2.2066075345013406E-5</v>
      </c>
      <c r="D14" s="4">
        <f>SUMPRODUCT('Fuel Price Data'!E83:E87,'BAU Fuel Use by Sector'!$AW$3:$AW$7)/SUM('BAU Fuel Use by Sector'!$AW$3:$AW$7)</f>
        <v>1.7657019153600988E-5</v>
      </c>
      <c r="E14" s="4">
        <f>SUMPRODUCT('Fuel Price Data'!F83:F87,'BAU Fuel Use by Sector'!$AW$3:$AW$7)/SUM('BAU Fuel Use by Sector'!$AW$3:$AW$7)</f>
        <v>1.6884785810883153E-5</v>
      </c>
      <c r="F14" s="4">
        <f>SUMPRODUCT('Fuel Price Data'!G83:G87,'BAU Fuel Use by Sector'!$AW$3:$AW$7)/SUM('BAU Fuel Use by Sector'!$AW$3:$AW$7)</f>
        <v>1.6112552468165316E-5</v>
      </c>
      <c r="G14" s="4">
        <f>SUMPRODUCT('Fuel Price Data'!H83:H87,'BAU Fuel Use by Sector'!$AW$3:$AW$7)/SUM('BAU Fuel Use by Sector'!$AW$3:$AW$7)</f>
        <v>1.5340319125447478E-5</v>
      </c>
      <c r="H14" s="4">
        <f>SUMPRODUCT('Fuel Price Data'!I83:I87,'BAU Fuel Use by Sector'!$AW$3:$AW$7)/SUM('BAU Fuel Use by Sector'!$AW$3:$AW$7)</f>
        <v>1.4568085782729642E-5</v>
      </c>
      <c r="I14" s="4">
        <f>SUMPRODUCT('Fuel Price Data'!J83:J87,'BAU Fuel Use by Sector'!$AW$3:$AW$7)/SUM('BAU Fuel Use by Sector'!$AW$3:$AW$7)</f>
        <v>1.3795852440011805E-5</v>
      </c>
      <c r="J14" s="4">
        <f>SUMPRODUCT('Fuel Price Data'!K83:K87,'BAU Fuel Use by Sector'!$AW$3:$AW$7)/SUM('BAU Fuel Use by Sector'!$AW$3:$AW$7)</f>
        <v>1.3939162071277261E-5</v>
      </c>
      <c r="K14" s="4">
        <f>SUMPRODUCT('Fuel Price Data'!L83:L87,'BAU Fuel Use by Sector'!$AW$3:$AW$7)/SUM('BAU Fuel Use by Sector'!$AW$3:$AW$7)</f>
        <v>1.3890819134162453E-5</v>
      </c>
      <c r="L14" s="4">
        <f>SUMPRODUCT('Fuel Price Data'!M83:M87,'BAU Fuel Use by Sector'!$AW$3:$AW$7)/SUM('BAU Fuel Use by Sector'!$AW$3:$AW$7)</f>
        <v>1.4302081070679405E-5</v>
      </c>
      <c r="M14" s="4">
        <f>SUMPRODUCT('Fuel Price Data'!N83:N87,'BAU Fuel Use by Sector'!$AW$3:$AW$7)/SUM('BAU Fuel Use by Sector'!$AW$3:$AW$7)</f>
        <v>1.4458083317806396E-5</v>
      </c>
      <c r="N14" s="4">
        <f>SUMPRODUCT('Fuel Price Data'!O83:O87,'BAU Fuel Use by Sector'!$AW$3:$AW$7)/SUM('BAU Fuel Use by Sector'!$AW$3:$AW$7)</f>
        <v>1.4552284896328007E-5</v>
      </c>
      <c r="O14" s="4">
        <f>SUMPRODUCT('Fuel Price Data'!P83:P87,'BAU Fuel Use by Sector'!$AW$3:$AW$7)/SUM('BAU Fuel Use by Sector'!$AW$3:$AW$7)</f>
        <v>1.4695461500845112E-5</v>
      </c>
      <c r="P14" s="4">
        <f>SUMPRODUCT('Fuel Price Data'!Q83:Q87,'BAU Fuel Use by Sector'!$AW$3:$AW$7)/SUM('BAU Fuel Use by Sector'!$AW$3:$AW$7)</f>
        <v>1.4790573084001917E-5</v>
      </c>
      <c r="Q14" s="4">
        <f>SUMPRODUCT('Fuel Price Data'!R83:R87,'BAU Fuel Use by Sector'!$AW$3:$AW$7)/SUM('BAU Fuel Use by Sector'!$AW$3:$AW$7)</f>
        <v>1.4957511485529762E-5</v>
      </c>
      <c r="R14" s="4">
        <f>SUMPRODUCT('Fuel Price Data'!S83:S87,'BAU Fuel Use by Sector'!$AW$3:$AW$7)/SUM('BAU Fuel Use by Sector'!$AW$3:$AW$7)</f>
        <v>1.5175163581127059E-5</v>
      </c>
      <c r="S14" s="4">
        <f>SUMPRODUCT('Fuel Price Data'!T83:T87,'BAU Fuel Use by Sector'!$AW$3:$AW$7)/SUM('BAU Fuel Use by Sector'!$AW$3:$AW$7)</f>
        <v>1.5327129271380592E-5</v>
      </c>
      <c r="T14" s="4">
        <f>SUMPRODUCT('Fuel Price Data'!U83:U87,'BAU Fuel Use by Sector'!$AW$3:$AW$7)/SUM('BAU Fuel Use by Sector'!$AW$3:$AW$7)</f>
        <v>1.5415203146436875E-5</v>
      </c>
      <c r="U14" s="4">
        <f>SUMPRODUCT('Fuel Price Data'!V83:V87,'BAU Fuel Use by Sector'!$AW$3:$AW$7)/SUM('BAU Fuel Use by Sector'!$AW$3:$AW$7)</f>
        <v>1.5573919308690995E-5</v>
      </c>
      <c r="V14" s="4">
        <f>SUMPRODUCT('Fuel Price Data'!W83:W87,'BAU Fuel Use by Sector'!$AW$3:$AW$7)/SUM('BAU Fuel Use by Sector'!$AW$3:$AW$7)</f>
        <v>1.5694389009838725E-5</v>
      </c>
      <c r="W14" s="4">
        <f>SUMPRODUCT('Fuel Price Data'!X83:X87,'BAU Fuel Use by Sector'!$AW$3:$AW$7)/SUM('BAU Fuel Use by Sector'!$AW$3:$AW$7)</f>
        <v>1.5729087808554452E-5</v>
      </c>
      <c r="X14" s="4">
        <f>SUMPRODUCT('Fuel Price Data'!Y83:Y87,'BAU Fuel Use by Sector'!$AW$3:$AW$7)/SUM('BAU Fuel Use by Sector'!$AW$3:$AW$7)</f>
        <v>1.5976199821434106E-5</v>
      </c>
      <c r="Y14" s="4">
        <f>SUMPRODUCT('Fuel Price Data'!Z83:Z87,'BAU Fuel Use by Sector'!$AW$3:$AW$7)/SUM('BAU Fuel Use by Sector'!$AW$3:$AW$7)</f>
        <v>1.6239930857511899E-5</v>
      </c>
      <c r="Z14" s="4">
        <f>SUMPRODUCT('Fuel Price Data'!AA83:AA87,'BAU Fuel Use by Sector'!$AW$3:$AW$7)/SUM('BAU Fuel Use by Sector'!$AW$3:$AW$7)</f>
        <v>1.6332129409071114E-5</v>
      </c>
      <c r="AA14" s="4">
        <f>SUMPRODUCT('Fuel Price Data'!AB83:AB87,'BAU Fuel Use by Sector'!$AW$3:$AW$7)/SUM('BAU Fuel Use by Sector'!$AW$3:$AW$7)</f>
        <v>1.6509579465630875E-5</v>
      </c>
      <c r="AB14" s="4">
        <f>SUMPRODUCT('Fuel Price Data'!AC83:AC87,'BAU Fuel Use by Sector'!$AW$3:$AW$7)/SUM('BAU Fuel Use by Sector'!$AW$3:$AW$7)</f>
        <v>1.6587051871417496E-5</v>
      </c>
      <c r="AC14" s="4">
        <f>SUMPRODUCT('Fuel Price Data'!AD83:AD87,'BAU Fuel Use by Sector'!$AW$3:$AW$7)/SUM('BAU Fuel Use by Sector'!$AW$3:$AW$7)</f>
        <v>1.6563312951618257E-5</v>
      </c>
      <c r="AD14" s="4">
        <f>SUMPRODUCT('Fuel Price Data'!AE83:AE87,'BAU Fuel Use by Sector'!$AW$3:$AW$7)/SUM('BAU Fuel Use by Sector'!$AW$3:$AW$7)</f>
        <v>1.659851504898697E-5</v>
      </c>
      <c r="AE14" s="4">
        <f>SUMPRODUCT('Fuel Price Data'!AF83:AF87,'BAU Fuel Use by Sector'!$AW$3:$AW$7)/SUM('BAU Fuel Use by Sector'!$AW$3:$AW$7)</f>
        <v>1.6549241771937848E-5</v>
      </c>
      <c r="AF14" s="4"/>
      <c r="AG14" s="4"/>
      <c r="AH14" s="4"/>
    </row>
    <row r="15" spans="1:34" x14ac:dyDescent="0.3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</row>
    <row r="16" spans="1:34" x14ac:dyDescent="0.3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</row>
    <row r="17" spans="1:34" x14ac:dyDescent="0.35">
      <c r="A17" t="s">
        <v>11</v>
      </c>
      <c r="B17" s="4">
        <f>SUMPRODUCT('Fuel Price Data'!C93:C97,'BAU Fuel Use by Sector'!$AZ$3:$AZ$7)/SUM('BAU Fuel Use by Sector'!$AZ$3:$AZ$7)</f>
        <v>1.6047709638441597E-6</v>
      </c>
      <c r="C17" s="4">
        <f>SUMPRODUCT('Fuel Price Data'!D93:D97,'BAU Fuel Use by Sector'!$AZ$3:$AZ$7)/SUM('BAU Fuel Use by Sector'!$AZ$3:$AZ$7)</f>
        <v>1.5830184176916275E-6</v>
      </c>
      <c r="D17" s="4">
        <f>SUMPRODUCT('Fuel Price Data'!E93:E97,'BAU Fuel Use by Sector'!$AZ$3:$AZ$7)/SUM('BAU Fuel Use by Sector'!$AZ$3:$AZ$7)</f>
        <v>1.5696186745298908E-6</v>
      </c>
      <c r="E17" s="4">
        <f>SUMPRODUCT('Fuel Price Data'!F93:F97,'BAU Fuel Use by Sector'!$AZ$3:$AZ$7)/SUM('BAU Fuel Use by Sector'!$AZ$3:$AZ$7)</f>
        <v>1.56891740726348E-6</v>
      </c>
      <c r="F17" s="4">
        <f>SUMPRODUCT('Fuel Price Data'!G93:G97,'BAU Fuel Use by Sector'!$AZ$3:$AZ$7)/SUM('BAU Fuel Use by Sector'!$AZ$3:$AZ$7)</f>
        <v>1.5302580015645813E-6</v>
      </c>
      <c r="G17" s="4">
        <f>SUMPRODUCT('Fuel Price Data'!H93:H97,'BAU Fuel Use by Sector'!$AZ$3:$AZ$7)/SUM('BAU Fuel Use by Sector'!$AZ$3:$AZ$7)</f>
        <v>1.5049679169769298E-6</v>
      </c>
      <c r="H17" s="4">
        <f>SUMPRODUCT('Fuel Price Data'!I93:I97,'BAU Fuel Use by Sector'!$AZ$3:$AZ$7)/SUM('BAU Fuel Use by Sector'!$AZ$3:$AZ$7)</f>
        <v>1.5038618024232364E-6</v>
      </c>
      <c r="I17" s="4">
        <f>SUMPRODUCT('Fuel Price Data'!J93:J97,'BAU Fuel Use by Sector'!$AZ$3:$AZ$7)/SUM('BAU Fuel Use by Sector'!$AZ$3:$AZ$7)</f>
        <v>1.4959107265094171E-6</v>
      </c>
      <c r="J17" s="4">
        <f>SUMPRODUCT('Fuel Price Data'!K93:K97,'BAU Fuel Use by Sector'!$AZ$3:$AZ$7)/SUM('BAU Fuel Use by Sector'!$AZ$3:$AZ$7)</f>
        <v>1.5015434861654255E-6</v>
      </c>
      <c r="K17" s="4">
        <f>SUMPRODUCT('Fuel Price Data'!L93:L97,'BAU Fuel Use by Sector'!$AZ$3:$AZ$7)/SUM('BAU Fuel Use by Sector'!$AZ$3:$AZ$7)</f>
        <v>1.4992961546920895E-6</v>
      </c>
      <c r="L17" s="4">
        <f>SUMPRODUCT('Fuel Price Data'!M93:M97,'BAU Fuel Use by Sector'!$AZ$3:$AZ$7)/SUM('BAU Fuel Use by Sector'!$AZ$3:$AZ$7)</f>
        <v>1.4983249892341574E-6</v>
      </c>
      <c r="M17" s="4">
        <f>SUMPRODUCT('Fuel Price Data'!N93:N97,'BAU Fuel Use by Sector'!$AZ$3:$AZ$7)/SUM('BAU Fuel Use by Sector'!$AZ$3:$AZ$7)</f>
        <v>1.4896141421106784E-6</v>
      </c>
      <c r="N17" s="4">
        <f>SUMPRODUCT('Fuel Price Data'!O93:O97,'BAU Fuel Use by Sector'!$AZ$3:$AZ$7)/SUM('BAU Fuel Use by Sector'!$AZ$3:$AZ$7)</f>
        <v>1.4868777176717817E-6</v>
      </c>
      <c r="O17" s="4">
        <f>SUMPRODUCT('Fuel Price Data'!P93:P97,'BAU Fuel Use by Sector'!$AZ$3:$AZ$7)/SUM('BAU Fuel Use by Sector'!$AZ$3:$AZ$7)</f>
        <v>1.4814852142093824E-6</v>
      </c>
      <c r="P17" s="4">
        <f>SUMPRODUCT('Fuel Price Data'!Q93:Q97,'BAU Fuel Use by Sector'!$AZ$3:$AZ$7)/SUM('BAU Fuel Use by Sector'!$AZ$3:$AZ$7)</f>
        <v>1.470845297063842E-6</v>
      </c>
      <c r="Q17" s="4">
        <f>SUMPRODUCT('Fuel Price Data'!R93:R97,'BAU Fuel Use by Sector'!$AZ$3:$AZ$7)/SUM('BAU Fuel Use by Sector'!$AZ$3:$AZ$7)</f>
        <v>1.4589650963214244E-6</v>
      </c>
      <c r="R17" s="4">
        <f>SUMPRODUCT('Fuel Price Data'!S93:S97,'BAU Fuel Use by Sector'!$AZ$3:$AZ$7)/SUM('BAU Fuel Use by Sector'!$AZ$3:$AZ$7)</f>
        <v>1.456481408917363E-6</v>
      </c>
      <c r="S17" s="4">
        <f>SUMPRODUCT('Fuel Price Data'!T93:T97,'BAU Fuel Use by Sector'!$AZ$3:$AZ$7)/SUM('BAU Fuel Use by Sector'!$AZ$3:$AZ$7)</f>
        <v>1.4559556534806991E-6</v>
      </c>
      <c r="T17" s="4">
        <f>SUMPRODUCT('Fuel Price Data'!U93:U97,'BAU Fuel Use by Sector'!$AZ$3:$AZ$7)/SUM('BAU Fuel Use by Sector'!$AZ$3:$AZ$7)</f>
        <v>1.4538908543102995E-6</v>
      </c>
      <c r="U17" s="4">
        <f>SUMPRODUCT('Fuel Price Data'!V93:V97,'BAU Fuel Use by Sector'!$AZ$3:$AZ$7)/SUM('BAU Fuel Use by Sector'!$AZ$3:$AZ$7)</f>
        <v>1.4577762961946061E-6</v>
      </c>
      <c r="V17" s="4">
        <f>SUMPRODUCT('Fuel Price Data'!W93:W97,'BAU Fuel Use by Sector'!$AZ$3:$AZ$7)/SUM('BAU Fuel Use by Sector'!$AZ$3:$AZ$7)</f>
        <v>1.4545297173705781E-6</v>
      </c>
      <c r="W17" s="4">
        <f>SUMPRODUCT('Fuel Price Data'!X93:X97,'BAU Fuel Use by Sector'!$AZ$3:$AZ$7)/SUM('BAU Fuel Use by Sector'!$AZ$3:$AZ$7)</f>
        <v>1.4461792545375131E-6</v>
      </c>
      <c r="X17" s="4">
        <f>SUMPRODUCT('Fuel Price Data'!Y93:Y97,'BAU Fuel Use by Sector'!$AZ$3:$AZ$7)/SUM('BAU Fuel Use by Sector'!$AZ$3:$AZ$7)</f>
        <v>1.4373631003161864E-6</v>
      </c>
      <c r="Y17" s="4">
        <f>SUMPRODUCT('Fuel Price Data'!Z93:Z97,'BAU Fuel Use by Sector'!$AZ$3:$AZ$7)/SUM('BAU Fuel Use by Sector'!$AZ$3:$AZ$7)</f>
        <v>1.4332389623434244E-6</v>
      </c>
      <c r="Z17" s="4">
        <f>SUMPRODUCT('Fuel Price Data'!AA93:AA97,'BAU Fuel Use by Sector'!$AZ$3:$AZ$7)/SUM('BAU Fuel Use by Sector'!$AZ$3:$AZ$7)</f>
        <v>1.4308418607753714E-6</v>
      </c>
      <c r="AA17" s="4">
        <f>SUMPRODUCT('Fuel Price Data'!AB93:AB97,'BAU Fuel Use by Sector'!$AZ$3:$AZ$7)/SUM('BAU Fuel Use by Sector'!$AZ$3:$AZ$7)</f>
        <v>1.4286343119834444E-6</v>
      </c>
      <c r="AB17" s="4">
        <f>SUMPRODUCT('Fuel Price Data'!AC93:AC97,'BAU Fuel Use by Sector'!$AZ$3:$AZ$7)/SUM('BAU Fuel Use by Sector'!$AZ$3:$AZ$7)</f>
        <v>1.4243432427592787E-6</v>
      </c>
      <c r="AC17" s="4">
        <f>SUMPRODUCT('Fuel Price Data'!AD93:AD97,'BAU Fuel Use by Sector'!$AZ$3:$AZ$7)/SUM('BAU Fuel Use by Sector'!$AZ$3:$AZ$7)</f>
        <v>1.4176285501794543E-6</v>
      </c>
      <c r="AD17" s="4">
        <f>SUMPRODUCT('Fuel Price Data'!AE93:AE97,'BAU Fuel Use by Sector'!$AZ$3:$AZ$7)/SUM('BAU Fuel Use by Sector'!$AZ$3:$AZ$7)</f>
        <v>1.4186589996332123E-6</v>
      </c>
      <c r="AE17" s="4">
        <f>SUMPRODUCT('Fuel Price Data'!AF93:AF97,'BAU Fuel Use by Sector'!$AZ$3:$AZ$7)/SUM('BAU Fuel Use by Sector'!$AZ$3:$AZ$7)</f>
        <v>1.4165450571504839E-6</v>
      </c>
      <c r="AF17" s="4"/>
      <c r="AG17" s="4"/>
      <c r="AH17" s="4"/>
    </row>
    <row r="18" spans="1:34" x14ac:dyDescent="0.35">
      <c r="A18" t="s">
        <v>41</v>
      </c>
      <c r="B18" s="4">
        <f>SUMPRODUCT('Fuel Price Data'!C103:C107,'BAU Fuel Use by Sector'!$BA$3:$BA$7)/SUM('BAU Fuel Use by Sector'!$BA$3:$BA$7)</f>
        <v>1.010572034981499E-5</v>
      </c>
      <c r="C18" s="4">
        <f>SUMPRODUCT('Fuel Price Data'!D103:D107,'BAU Fuel Use by Sector'!$BA$3:$BA$7)/SUM('BAU Fuel Use by Sector'!$BA$3:$BA$7)</f>
        <v>1.4548918609468291E-5</v>
      </c>
      <c r="D18" s="4">
        <f>SUMPRODUCT('Fuel Price Data'!E103:E107,'BAU Fuel Use by Sector'!$BA$3:$BA$7)/SUM('BAU Fuel Use by Sector'!$BA$3:$BA$7)</f>
        <v>1.3814064879295553E-5</v>
      </c>
      <c r="E18" s="4">
        <f>SUMPRODUCT('Fuel Price Data'!F103:F107,'BAU Fuel Use by Sector'!$BA$3:$BA$7)/SUM('BAU Fuel Use by Sector'!$BA$3:$BA$7)</f>
        <v>1.3102705815542782E-5</v>
      </c>
      <c r="F18" s="4">
        <f>SUMPRODUCT('Fuel Price Data'!G103:G107,'BAU Fuel Use by Sector'!$BA$3:$BA$7)/SUM('BAU Fuel Use by Sector'!$BA$3:$BA$7)</f>
        <v>1.239134675179001E-5</v>
      </c>
      <c r="G18" s="4">
        <f>SUMPRODUCT('Fuel Price Data'!H103:H107,'BAU Fuel Use by Sector'!$BA$3:$BA$7)/SUM('BAU Fuel Use by Sector'!$BA$3:$BA$7)</f>
        <v>1.1679987688037241E-5</v>
      </c>
      <c r="H18" s="4">
        <f>SUMPRODUCT('Fuel Price Data'!I103:I107,'BAU Fuel Use by Sector'!$BA$3:$BA$7)/SUM('BAU Fuel Use by Sector'!$BA$3:$BA$7)</f>
        <v>1.096862862428447E-5</v>
      </c>
      <c r="I18" s="4">
        <f>SUMPRODUCT('Fuel Price Data'!J103:J107,'BAU Fuel Use by Sector'!$BA$3:$BA$7)/SUM('BAU Fuel Use by Sector'!$BA$3:$BA$7)</f>
        <v>1.0257269560531699E-5</v>
      </c>
      <c r="J18" s="4">
        <f>SUMPRODUCT('Fuel Price Data'!K103:K107,'BAU Fuel Use by Sector'!$BA$3:$BA$7)/SUM('BAU Fuel Use by Sector'!$BA$3:$BA$7)</f>
        <v>1.0408034285260253E-5</v>
      </c>
      <c r="K18" s="4">
        <f>SUMPRODUCT('Fuel Price Data'!L103:L107,'BAU Fuel Use by Sector'!$BA$3:$BA$7)/SUM('BAU Fuel Use by Sector'!$BA$3:$BA$7)</f>
        <v>1.0568057722521E-5</v>
      </c>
      <c r="L18" s="4">
        <f>SUMPRODUCT('Fuel Price Data'!M103:M107,'BAU Fuel Use by Sector'!$BA$3:$BA$7)/SUM('BAU Fuel Use by Sector'!$BA$3:$BA$7)</f>
        <v>1.0789191951557296E-5</v>
      </c>
      <c r="M18" s="4">
        <f>SUMPRODUCT('Fuel Price Data'!N103:N107,'BAU Fuel Use by Sector'!$BA$3:$BA$7)/SUM('BAU Fuel Use by Sector'!$BA$3:$BA$7)</f>
        <v>1.0962604245994597E-5</v>
      </c>
      <c r="N18" s="4">
        <f>SUMPRODUCT('Fuel Price Data'!O103:O107,'BAU Fuel Use by Sector'!$BA$3:$BA$7)/SUM('BAU Fuel Use by Sector'!$BA$3:$BA$7)</f>
        <v>1.1079859048003297E-5</v>
      </c>
      <c r="O18" s="4">
        <f>SUMPRODUCT('Fuel Price Data'!P103:P107,'BAU Fuel Use by Sector'!$BA$3:$BA$7)/SUM('BAU Fuel Use by Sector'!$BA$3:$BA$7)</f>
        <v>1.1139624583353451E-5</v>
      </c>
      <c r="P18" s="4">
        <f>SUMPRODUCT('Fuel Price Data'!Q103:Q107,'BAU Fuel Use by Sector'!$BA$3:$BA$7)/SUM('BAU Fuel Use by Sector'!$BA$3:$BA$7)</f>
        <v>1.1245470781201217E-5</v>
      </c>
      <c r="Q18" s="4">
        <f>SUMPRODUCT('Fuel Price Data'!R103:R107,'BAU Fuel Use by Sector'!$BA$3:$BA$7)/SUM('BAU Fuel Use by Sector'!$BA$3:$BA$7)</f>
        <v>1.1425356603639762E-5</v>
      </c>
      <c r="R18" s="4">
        <f>SUMPRODUCT('Fuel Price Data'!S103:S107,'BAU Fuel Use by Sector'!$BA$3:$BA$7)/SUM('BAU Fuel Use by Sector'!$BA$3:$BA$7)</f>
        <v>1.1557046984922532E-5</v>
      </c>
      <c r="S18" s="4">
        <f>SUMPRODUCT('Fuel Price Data'!T103:T107,'BAU Fuel Use by Sector'!$BA$3:$BA$7)/SUM('BAU Fuel Use by Sector'!$BA$3:$BA$7)</f>
        <v>1.1709809000606015E-5</v>
      </c>
      <c r="T18" s="4">
        <f>SUMPRODUCT('Fuel Price Data'!U103:U107,'BAU Fuel Use by Sector'!$BA$3:$BA$7)/SUM('BAU Fuel Use by Sector'!$BA$3:$BA$7)</f>
        <v>1.1748037247266352E-5</v>
      </c>
      <c r="U18" s="4">
        <f>SUMPRODUCT('Fuel Price Data'!V103:V107,'BAU Fuel Use by Sector'!$BA$3:$BA$7)/SUM('BAU Fuel Use by Sector'!$BA$3:$BA$7)</f>
        <v>1.1971575603617068E-5</v>
      </c>
      <c r="V18" s="4">
        <f>SUMPRODUCT('Fuel Price Data'!W103:W107,'BAU Fuel Use by Sector'!$BA$3:$BA$7)/SUM('BAU Fuel Use by Sector'!$BA$3:$BA$7)</f>
        <v>1.2108322993442573E-5</v>
      </c>
      <c r="W18" s="4">
        <f>SUMPRODUCT('Fuel Price Data'!X103:X107,'BAU Fuel Use by Sector'!$BA$3:$BA$7)/SUM('BAU Fuel Use by Sector'!$BA$3:$BA$7)</f>
        <v>1.2166028123384357E-5</v>
      </c>
      <c r="X18" s="4">
        <f>SUMPRODUCT('Fuel Price Data'!Y103:Y107,'BAU Fuel Use by Sector'!$BA$3:$BA$7)/SUM('BAU Fuel Use by Sector'!$BA$3:$BA$7)</f>
        <v>1.2377163304386512E-5</v>
      </c>
      <c r="Y18" s="4">
        <f>SUMPRODUCT('Fuel Price Data'!Z103:Z107,'BAU Fuel Use by Sector'!$BA$3:$BA$7)/SUM('BAU Fuel Use by Sector'!$BA$3:$BA$7)</f>
        <v>1.2631320319234431E-5</v>
      </c>
      <c r="Z18" s="4">
        <f>SUMPRODUCT('Fuel Price Data'!AA103:AA107,'BAU Fuel Use by Sector'!$BA$3:$BA$7)/SUM('BAU Fuel Use by Sector'!$BA$3:$BA$7)</f>
        <v>1.2700802369138198E-5</v>
      </c>
      <c r="AA18" s="4">
        <f>SUMPRODUCT('Fuel Price Data'!AB103:AB107,'BAU Fuel Use by Sector'!$BA$3:$BA$7)/SUM('BAU Fuel Use by Sector'!$BA$3:$BA$7)</f>
        <v>1.2885034347660337E-5</v>
      </c>
      <c r="AB18" s="4">
        <f>SUMPRODUCT('Fuel Price Data'!AC103:AC107,'BAU Fuel Use by Sector'!$BA$3:$BA$7)/SUM('BAU Fuel Use by Sector'!$BA$3:$BA$7)</f>
        <v>1.2877523135077211E-5</v>
      </c>
      <c r="AC18" s="4">
        <f>SUMPRODUCT('Fuel Price Data'!AD103:AD107,'BAU Fuel Use by Sector'!$BA$3:$BA$7)/SUM('BAU Fuel Use by Sector'!$BA$3:$BA$7)</f>
        <v>1.2895332818958327E-5</v>
      </c>
      <c r="AD18" s="4">
        <f>SUMPRODUCT('Fuel Price Data'!AE103:AE107,'BAU Fuel Use by Sector'!$BA$3:$BA$7)/SUM('BAU Fuel Use by Sector'!$BA$3:$BA$7)</f>
        <v>1.2940666330778265E-5</v>
      </c>
      <c r="AE18" s="4">
        <f>SUMPRODUCT('Fuel Price Data'!AF103:AF107,'BAU Fuel Use by Sector'!$BA$3:$BA$7)/SUM('BAU Fuel Use by Sector'!$BA$3:$BA$7)</f>
        <v>1.2899894838325157E-5</v>
      </c>
      <c r="AF18" s="4"/>
      <c r="AG18" s="4"/>
      <c r="AH18" s="4"/>
    </row>
    <row r="19" spans="1:34" x14ac:dyDescent="0.35">
      <c r="A19" t="s">
        <v>42</v>
      </c>
      <c r="B19" s="4">
        <f>'Fuel Price Data'!C113</f>
        <v>1.835315804206015E-5</v>
      </c>
      <c r="C19" s="4">
        <f>'Fuel Price Data'!D113</f>
        <v>2.6795610741407819E-5</v>
      </c>
      <c r="D19" s="4">
        <f>'Fuel Price Data'!E113</f>
        <v>2.3369687906889925E-5</v>
      </c>
      <c r="E19" s="4">
        <f>'Fuel Price Data'!F113</f>
        <v>2.117401763410256E-5</v>
      </c>
      <c r="F19" s="4">
        <f>'Fuel Price Data'!G113</f>
        <v>1.8978347361315195E-5</v>
      </c>
      <c r="G19" s="4">
        <f>'Fuel Price Data'!H113</f>
        <v>1.678267708852783E-5</v>
      </c>
      <c r="H19" s="4">
        <f>'Fuel Price Data'!I113</f>
        <v>1.4587006815740463E-5</v>
      </c>
      <c r="I19" s="4">
        <f>'Fuel Price Data'!J113</f>
        <v>1.2391336542953093E-5</v>
      </c>
      <c r="J19" s="4">
        <f>'Fuel Price Data'!K113</f>
        <v>1.2477675986456064E-5</v>
      </c>
      <c r="K19" s="4">
        <f>'Fuel Price Data'!L113</f>
        <v>1.2579748173037605E-5</v>
      </c>
      <c r="L19" s="4">
        <f>'Fuel Price Data'!M113</f>
        <v>1.2772463260796397E-5</v>
      </c>
      <c r="M19" s="4">
        <f>'Fuel Price Data'!N113</f>
        <v>1.2863922115850461E-5</v>
      </c>
      <c r="N19" s="4">
        <f>'Fuel Price Data'!O113</f>
        <v>1.2974373292969698E-5</v>
      </c>
      <c r="O19" s="4">
        <f>'Fuel Price Data'!P113</f>
        <v>1.2986282999815475E-5</v>
      </c>
      <c r="P19" s="4">
        <f>'Fuel Price Data'!Q113</f>
        <v>1.3015132858124513E-5</v>
      </c>
      <c r="Q19" s="4">
        <f>'Fuel Price Data'!R113</f>
        <v>1.3002682571244048E-5</v>
      </c>
      <c r="R19" s="4">
        <f>'Fuel Price Data'!S113</f>
        <v>1.3031510399645716E-5</v>
      </c>
      <c r="S19" s="4">
        <f>'Fuel Price Data'!T113</f>
        <v>1.3191422955330845E-5</v>
      </c>
      <c r="T19" s="4">
        <f>'Fuel Price Data'!U113</f>
        <v>1.3147735107104103E-5</v>
      </c>
      <c r="U19" s="4">
        <f>'Fuel Price Data'!V113</f>
        <v>1.3424564617721518E-5</v>
      </c>
      <c r="V19" s="4">
        <f>'Fuel Price Data'!W113</f>
        <v>1.3535538581488725E-5</v>
      </c>
      <c r="W19" s="4">
        <f>'Fuel Price Data'!X113</f>
        <v>1.360756621093848E-5</v>
      </c>
      <c r="X19" s="4">
        <f>'Fuel Price Data'!Y113</f>
        <v>1.3866842969206922E-5</v>
      </c>
      <c r="Y19" s="4">
        <f>'Fuel Price Data'!Z113</f>
        <v>1.4050525794944086E-5</v>
      </c>
      <c r="Z19" s="4">
        <f>'Fuel Price Data'!AA113</f>
        <v>1.413115017209285E-5</v>
      </c>
      <c r="AA19" s="4">
        <f>'Fuel Price Data'!AB113</f>
        <v>1.4257588283529538E-5</v>
      </c>
      <c r="AB19" s="4">
        <f>'Fuel Price Data'!AC113</f>
        <v>1.4303693490438054E-5</v>
      </c>
      <c r="AC19" s="4">
        <f>'Fuel Price Data'!AD113</f>
        <v>1.427933264940768E-5</v>
      </c>
      <c r="AD19" s="4">
        <f>'Fuel Price Data'!AE113</f>
        <v>1.4307708017404141E-5</v>
      </c>
      <c r="AE19" s="4">
        <f>'Fuel Price Data'!AF113</f>
        <v>1.4275271520714466E-5</v>
      </c>
      <c r="AF19" s="4"/>
      <c r="AG19" s="4"/>
      <c r="AH19" s="4"/>
    </row>
    <row r="20" spans="1:34" x14ac:dyDescent="0.35">
      <c r="A20" t="s">
        <v>43</v>
      </c>
      <c r="B20" s="4">
        <f>SUMPRODUCT('Fuel Price Data'!C123:C127,'BAU Fuel Use by Sector'!$BC$3:$BC$7)/SUM('BAU Fuel Use by Sector'!$BC$3:$BC$7)</f>
        <v>1.3425371358507158E-5</v>
      </c>
      <c r="C20" s="4">
        <f>SUMPRODUCT('Fuel Price Data'!D123:D127,'BAU Fuel Use by Sector'!$BC$3:$BC$7)/SUM('BAU Fuel Use by Sector'!$BC$3:$BC$7)</f>
        <v>1.4285977998339471E-5</v>
      </c>
      <c r="D20" s="4">
        <f>SUMPRODUCT('Fuel Price Data'!E123:E127,'BAU Fuel Use by Sector'!$BC$3:$BC$7)/SUM('BAU Fuel Use by Sector'!$BC$3:$BC$7)</f>
        <v>1.3032373867499852E-5</v>
      </c>
      <c r="E20" s="4">
        <f>SUMPRODUCT('Fuel Price Data'!F123:F127,'BAU Fuel Use by Sector'!$BC$3:$BC$7)/SUM('BAU Fuel Use by Sector'!$BC$3:$BC$7)</f>
        <v>1.3018596003876792E-5</v>
      </c>
      <c r="F20" s="4">
        <f>SUMPRODUCT('Fuel Price Data'!G123:G127,'BAU Fuel Use by Sector'!$BC$3:$BC$7)/SUM('BAU Fuel Use by Sector'!$BC$3:$BC$7)</f>
        <v>1.2925747947487252E-5</v>
      </c>
      <c r="G20" s="4">
        <f>SUMPRODUCT('Fuel Price Data'!H123:H127,'BAU Fuel Use by Sector'!$BC$3:$BC$7)/SUM('BAU Fuel Use by Sector'!$BC$3:$BC$7)</f>
        <v>1.3040970467583861E-5</v>
      </c>
      <c r="H20" s="4">
        <f>SUMPRODUCT('Fuel Price Data'!I123:I127,'BAU Fuel Use by Sector'!$BC$3:$BC$7)/SUM('BAU Fuel Use by Sector'!$BC$3:$BC$7)</f>
        <v>1.3370528201193539E-5</v>
      </c>
      <c r="I20" s="4">
        <f>SUMPRODUCT('Fuel Price Data'!J123:J127,'BAU Fuel Use by Sector'!$BC$3:$BC$7)/SUM('BAU Fuel Use by Sector'!$BC$3:$BC$7)</f>
        <v>1.3841616745687055E-5</v>
      </c>
      <c r="J20" s="4">
        <f>SUMPRODUCT('Fuel Price Data'!K123:K127,'BAU Fuel Use by Sector'!$BC$3:$BC$7)/SUM('BAU Fuel Use by Sector'!$BC$3:$BC$7)</f>
        <v>1.4176268046573859E-5</v>
      </c>
      <c r="K20" s="4">
        <f>SUMPRODUCT('Fuel Price Data'!L123:L127,'BAU Fuel Use by Sector'!$BC$3:$BC$7)/SUM('BAU Fuel Use by Sector'!$BC$3:$BC$7)</f>
        <v>1.4526845458335289E-5</v>
      </c>
      <c r="L20" s="4">
        <f>SUMPRODUCT('Fuel Price Data'!M123:M127,'BAU Fuel Use by Sector'!$BC$3:$BC$7)/SUM('BAU Fuel Use by Sector'!$BC$3:$BC$7)</f>
        <v>1.490654523876997E-5</v>
      </c>
      <c r="M20" s="4">
        <f>SUMPRODUCT('Fuel Price Data'!N123:N127,'BAU Fuel Use by Sector'!$BC$3:$BC$7)/SUM('BAU Fuel Use by Sector'!$BC$3:$BC$7)</f>
        <v>1.5173419005679896E-5</v>
      </c>
      <c r="N20" s="4">
        <f>SUMPRODUCT('Fuel Price Data'!O123:O127,'BAU Fuel Use by Sector'!$BC$3:$BC$7)/SUM('BAU Fuel Use by Sector'!$BC$3:$BC$7)</f>
        <v>1.5437536248051658E-5</v>
      </c>
      <c r="O20" s="4">
        <f>SUMPRODUCT('Fuel Price Data'!P123:P127,'BAU Fuel Use by Sector'!$BC$3:$BC$7)/SUM('BAU Fuel Use by Sector'!$BC$3:$BC$7)</f>
        <v>1.5602624661703302E-5</v>
      </c>
      <c r="P20" s="4">
        <f>SUMPRODUCT('Fuel Price Data'!Q123:Q127,'BAU Fuel Use by Sector'!$BC$3:$BC$7)/SUM('BAU Fuel Use by Sector'!$BC$3:$BC$7)</f>
        <v>1.5717943275531373E-5</v>
      </c>
      <c r="Q20" s="4">
        <f>SUMPRODUCT('Fuel Price Data'!R123:R127,'BAU Fuel Use by Sector'!$BC$3:$BC$7)/SUM('BAU Fuel Use by Sector'!$BC$3:$BC$7)</f>
        <v>1.5861663051877159E-5</v>
      </c>
      <c r="R20" s="4">
        <f>SUMPRODUCT('Fuel Price Data'!S123:S127,'BAU Fuel Use by Sector'!$BC$3:$BC$7)/SUM('BAU Fuel Use by Sector'!$BC$3:$BC$7)</f>
        <v>1.6040142460657585E-5</v>
      </c>
      <c r="S20" s="4">
        <f>SUMPRODUCT('Fuel Price Data'!T123:T127,'BAU Fuel Use by Sector'!$BC$3:$BC$7)/SUM('BAU Fuel Use by Sector'!$BC$3:$BC$7)</f>
        <v>1.6206648383869971E-5</v>
      </c>
      <c r="T20" s="4">
        <f>SUMPRODUCT('Fuel Price Data'!U123:U127,'BAU Fuel Use by Sector'!$BC$3:$BC$7)/SUM('BAU Fuel Use by Sector'!$BC$3:$BC$7)</f>
        <v>1.6298049671605047E-5</v>
      </c>
      <c r="U20" s="4">
        <f>SUMPRODUCT('Fuel Price Data'!V123:V127,'BAU Fuel Use by Sector'!$BC$3:$BC$7)/SUM('BAU Fuel Use by Sector'!$BC$3:$BC$7)</f>
        <v>1.6552708574517905E-5</v>
      </c>
      <c r="V20" s="4">
        <f>SUMPRODUCT('Fuel Price Data'!W123:W127,'BAU Fuel Use by Sector'!$BC$3:$BC$7)/SUM('BAU Fuel Use by Sector'!$BC$3:$BC$7)</f>
        <v>1.6717440760062304E-5</v>
      </c>
      <c r="W20" s="4">
        <f>SUMPRODUCT('Fuel Price Data'!X123:X127,'BAU Fuel Use by Sector'!$BC$3:$BC$7)/SUM('BAU Fuel Use by Sector'!$BC$3:$BC$7)</f>
        <v>1.6750250148612088E-5</v>
      </c>
      <c r="X20" s="4">
        <f>SUMPRODUCT('Fuel Price Data'!Y123:Y127,'BAU Fuel Use by Sector'!$BC$3:$BC$7)/SUM('BAU Fuel Use by Sector'!$BC$3:$BC$7)</f>
        <v>1.6912143905745247E-5</v>
      </c>
      <c r="Y20" s="4">
        <f>SUMPRODUCT('Fuel Price Data'!Z123:Z127,'BAU Fuel Use by Sector'!$BC$3:$BC$7)/SUM('BAU Fuel Use by Sector'!$BC$3:$BC$7)</f>
        <v>1.710860516936325E-5</v>
      </c>
      <c r="Z20" s="4">
        <f>SUMPRODUCT('Fuel Price Data'!AA123:AA127,'BAU Fuel Use by Sector'!$BC$3:$BC$7)/SUM('BAU Fuel Use by Sector'!$BC$3:$BC$7)</f>
        <v>1.7153946625755125E-5</v>
      </c>
      <c r="AA20" s="4">
        <f>SUMPRODUCT('Fuel Price Data'!AB123:AB127,'BAU Fuel Use by Sector'!$BC$3:$BC$7)/SUM('BAU Fuel Use by Sector'!$BC$3:$BC$7)</f>
        <v>1.7254979305362424E-5</v>
      </c>
      <c r="AB20" s="4">
        <f>SUMPRODUCT('Fuel Price Data'!AC123:AC127,'BAU Fuel Use by Sector'!$BC$3:$BC$7)/SUM('BAU Fuel Use by Sector'!$BC$3:$BC$7)</f>
        <v>1.7326387817029412E-5</v>
      </c>
      <c r="AC20" s="4">
        <f>SUMPRODUCT('Fuel Price Data'!AD123:AD127,'BAU Fuel Use by Sector'!$BC$3:$BC$7)/SUM('BAU Fuel Use by Sector'!$BC$3:$BC$7)</f>
        <v>1.7366386206428318E-5</v>
      </c>
      <c r="AD20" s="4">
        <f>SUMPRODUCT('Fuel Price Data'!AE123:AE127,'BAU Fuel Use by Sector'!$BC$3:$BC$7)/SUM('BAU Fuel Use by Sector'!$BC$3:$BC$7)</f>
        <v>1.7354879304465706E-5</v>
      </c>
      <c r="AE20" s="4">
        <f>SUMPRODUCT('Fuel Price Data'!AF123:AF127,'BAU Fuel Use by Sector'!$BC$3:$BC$7)/SUM('BAU Fuel Use by Sector'!$BC$3:$BC$7)</f>
        <v>1.7336630480860704E-5</v>
      </c>
      <c r="AF20" s="4"/>
      <c r="AG20" s="4"/>
      <c r="AH20" s="4"/>
    </row>
    <row r="21" spans="1:34" x14ac:dyDescent="0.35">
      <c r="A21" t="s">
        <v>44</v>
      </c>
      <c r="B21">
        <f>SUMPRODUCT('Fuel Price Data'!C133:C137,'BAU Fuel Use by Sector'!$BD$3:$BD$7)/SUM('BAU Fuel Use by Sector'!$BD$3:$BD$7)</f>
        <v>0</v>
      </c>
      <c r="C21">
        <f>SUMPRODUCT('Fuel Price Data'!D133:D137,'BAU Fuel Use by Sector'!$BD$3:$BD$7)/SUM('BAU Fuel Use by Sector'!$BD$3:$BD$7)</f>
        <v>0</v>
      </c>
      <c r="D21">
        <f>SUMPRODUCT('Fuel Price Data'!E133:E137,'BAU Fuel Use by Sector'!$BD$3:$BD$7)/SUM('BAU Fuel Use by Sector'!$BD$3:$BD$7)</f>
        <v>0</v>
      </c>
      <c r="E21">
        <f>SUMPRODUCT('Fuel Price Data'!F133:F137,'BAU Fuel Use by Sector'!$BD$3:$BD$7)/SUM('BAU Fuel Use by Sector'!$BD$3:$BD$7)</f>
        <v>0</v>
      </c>
      <c r="F21">
        <f>SUMPRODUCT('Fuel Price Data'!G133:G137,'BAU Fuel Use by Sector'!$BD$3:$BD$7)/SUM('BAU Fuel Use by Sector'!$BD$3:$BD$7)</f>
        <v>0</v>
      </c>
      <c r="G21">
        <f>SUMPRODUCT('Fuel Price Data'!H133:H137,'BAU Fuel Use by Sector'!$BD$3:$BD$7)/SUM('BAU Fuel Use by Sector'!$BD$3:$BD$7)</f>
        <v>0</v>
      </c>
      <c r="H21">
        <f>SUMPRODUCT('Fuel Price Data'!I133:I137,'BAU Fuel Use by Sector'!$BD$3:$BD$7)/SUM('BAU Fuel Use by Sector'!$BD$3:$BD$7)</f>
        <v>0</v>
      </c>
      <c r="I21">
        <f>SUMPRODUCT('Fuel Price Data'!J133:J137,'BAU Fuel Use by Sector'!$BD$3:$BD$7)/SUM('BAU Fuel Use by Sector'!$BD$3:$BD$7)</f>
        <v>0</v>
      </c>
      <c r="J21">
        <f>SUMPRODUCT('Fuel Price Data'!K133:K137,'BAU Fuel Use by Sector'!$BD$3:$BD$7)/SUM('BAU Fuel Use by Sector'!$BD$3:$BD$7)</f>
        <v>0</v>
      </c>
      <c r="K21">
        <f>SUMPRODUCT('Fuel Price Data'!L133:L137,'BAU Fuel Use by Sector'!$BD$3:$BD$7)/SUM('BAU Fuel Use by Sector'!$BD$3:$BD$7)</f>
        <v>0</v>
      </c>
      <c r="L21">
        <f>SUMPRODUCT('Fuel Price Data'!M133:M137,'BAU Fuel Use by Sector'!$BD$3:$BD$7)/SUM('BAU Fuel Use by Sector'!$BD$3:$BD$7)</f>
        <v>0</v>
      </c>
      <c r="M21">
        <f>SUMPRODUCT('Fuel Price Data'!N133:N137,'BAU Fuel Use by Sector'!$BD$3:$BD$7)/SUM('BAU Fuel Use by Sector'!$BD$3:$BD$7)</f>
        <v>0</v>
      </c>
      <c r="N21">
        <f>SUMPRODUCT('Fuel Price Data'!O133:O137,'BAU Fuel Use by Sector'!$BD$3:$BD$7)/SUM('BAU Fuel Use by Sector'!$BD$3:$BD$7)</f>
        <v>0</v>
      </c>
      <c r="O21">
        <f>SUMPRODUCT('Fuel Price Data'!P133:P137,'BAU Fuel Use by Sector'!$BD$3:$BD$7)/SUM('BAU Fuel Use by Sector'!$BD$3:$BD$7)</f>
        <v>0</v>
      </c>
      <c r="P21">
        <f>SUMPRODUCT('Fuel Price Data'!Q133:Q137,'BAU Fuel Use by Sector'!$BD$3:$BD$7)/SUM('BAU Fuel Use by Sector'!$BD$3:$BD$7)</f>
        <v>0</v>
      </c>
      <c r="Q21">
        <f>SUMPRODUCT('Fuel Price Data'!R133:R137,'BAU Fuel Use by Sector'!$BD$3:$BD$7)/SUM('BAU Fuel Use by Sector'!$BD$3:$BD$7)</f>
        <v>0</v>
      </c>
      <c r="R21">
        <f>SUMPRODUCT('Fuel Price Data'!S133:S137,'BAU Fuel Use by Sector'!$BD$3:$BD$7)/SUM('BAU Fuel Use by Sector'!$BD$3:$BD$7)</f>
        <v>0</v>
      </c>
      <c r="S21">
        <f>SUMPRODUCT('Fuel Price Data'!T133:T137,'BAU Fuel Use by Sector'!$BD$3:$BD$7)/SUM('BAU Fuel Use by Sector'!$BD$3:$BD$7)</f>
        <v>0</v>
      </c>
      <c r="T21">
        <f>SUMPRODUCT('Fuel Price Data'!U133:U137,'BAU Fuel Use by Sector'!$BD$3:$BD$7)/SUM('BAU Fuel Use by Sector'!$BD$3:$BD$7)</f>
        <v>0</v>
      </c>
      <c r="U21">
        <f>SUMPRODUCT('Fuel Price Data'!V133:V137,'BAU Fuel Use by Sector'!$BD$3:$BD$7)/SUM('BAU Fuel Use by Sector'!$BD$3:$BD$7)</f>
        <v>0</v>
      </c>
      <c r="V21">
        <f>SUMPRODUCT('Fuel Price Data'!W133:W137,'BAU Fuel Use by Sector'!$BD$3:$BD$7)/SUM('BAU Fuel Use by Sector'!$BD$3:$BD$7)</f>
        <v>0</v>
      </c>
      <c r="W21">
        <f>SUMPRODUCT('Fuel Price Data'!X133:X137,'BAU Fuel Use by Sector'!$BD$3:$BD$7)/SUM('BAU Fuel Use by Sector'!$BD$3:$BD$7)</f>
        <v>0</v>
      </c>
      <c r="X21">
        <f>SUMPRODUCT('Fuel Price Data'!Y133:Y137,'BAU Fuel Use by Sector'!$BD$3:$BD$7)/SUM('BAU Fuel Use by Sector'!$BD$3:$BD$7)</f>
        <v>0</v>
      </c>
      <c r="Y21">
        <f>SUMPRODUCT('Fuel Price Data'!Z133:Z137,'BAU Fuel Use by Sector'!$BD$3:$BD$7)/SUM('BAU Fuel Use by Sector'!$BD$3:$BD$7)</f>
        <v>0</v>
      </c>
      <c r="Z21">
        <f>SUMPRODUCT('Fuel Price Data'!AA133:AA137,'BAU Fuel Use by Sector'!$BD$3:$BD$7)/SUM('BAU Fuel Use by Sector'!$BD$3:$BD$7)</f>
        <v>0</v>
      </c>
      <c r="AA21">
        <f>SUMPRODUCT('Fuel Price Data'!AB133:AB137,'BAU Fuel Use by Sector'!$BD$3:$BD$7)/SUM('BAU Fuel Use by Sector'!$BD$3:$BD$7)</f>
        <v>0</v>
      </c>
      <c r="AB21">
        <f>SUMPRODUCT('Fuel Price Data'!AC133:AC137,'BAU Fuel Use by Sector'!$BD$3:$BD$7)/SUM('BAU Fuel Use by Sector'!$BD$3:$BD$7)</f>
        <v>0</v>
      </c>
      <c r="AC21">
        <f>SUMPRODUCT('Fuel Price Data'!AD133:AD137,'BAU Fuel Use by Sector'!$BD$3:$BD$7)/SUM('BAU Fuel Use by Sector'!$BD$3:$BD$7)</f>
        <v>0</v>
      </c>
      <c r="AD21">
        <f>SUMPRODUCT('Fuel Price Data'!AE133:AE137,'BAU Fuel Use by Sector'!$BD$3:$BD$7)/SUM('BAU Fuel Use by Sector'!$BD$3:$BD$7)</f>
        <v>0</v>
      </c>
      <c r="AE21">
        <f>SUMPRODUCT('Fuel Price Data'!AF133:AF137,'BAU Fuel Use by Sector'!$BD$3:$BD$7)/SUM('BAU Fuel Use by Sector'!$BD$3:$BD$7)</f>
        <v>0</v>
      </c>
    </row>
    <row r="22" spans="1:34" x14ac:dyDescent="0.35">
      <c r="A22" t="s">
        <v>45</v>
      </c>
      <c r="B22" s="4">
        <f>SUMPRODUCT('Fuel Price Data'!C143:C147,'BAU Fuel Use by Sector'!$BE$3:$BE$7)/SUM('BAU Fuel Use by Sector'!$BE$3:$BE$7)</f>
        <v>7.1252833465009711E-5</v>
      </c>
      <c r="C22" s="4">
        <f>SUMPRODUCT('Fuel Price Data'!D143:D147,'BAU Fuel Use by Sector'!$BE$3:$BE$7)/SUM('BAU Fuel Use by Sector'!$BE$3:$BE$7)</f>
        <v>6.4904900851937169E-5</v>
      </c>
      <c r="D22" s="4">
        <f>SUMPRODUCT('Fuel Price Data'!E143:E147,'BAU Fuel Use by Sector'!$BE$3:$BE$7)/SUM('BAU Fuel Use by Sector'!$BE$3:$BE$7)</f>
        <v>5.8556968238862933E-5</v>
      </c>
      <c r="E22" s="4">
        <f>SUMPRODUCT('Fuel Price Data'!F143:F147,'BAU Fuel Use by Sector'!$BE$3:$BE$7)/SUM('BAU Fuel Use by Sector'!$BE$3:$BE$7)</f>
        <v>5.2209035625788711E-5</v>
      </c>
      <c r="F22" s="4">
        <f>SUMPRODUCT('Fuel Price Data'!G143:G147,'BAU Fuel Use by Sector'!$BE$3:$BE$7)/SUM('BAU Fuel Use by Sector'!$BE$3:$BE$7)</f>
        <v>4.5861103012714481E-5</v>
      </c>
      <c r="G22" s="4">
        <f>SUMPRODUCT('Fuel Price Data'!H143:H147,'BAU Fuel Use by Sector'!$BE$3:$BE$7)/SUM('BAU Fuel Use by Sector'!$BE$3:$BE$7)</f>
        <v>3.9513170399641933E-5</v>
      </c>
      <c r="H22" s="4">
        <f>SUMPRODUCT('Fuel Price Data'!I143:I147,'BAU Fuel Use by Sector'!$BE$3:$BE$7)/SUM('BAU Fuel Use by Sector'!$BE$3:$BE$7)</f>
        <v>3.3165237786567717E-5</v>
      </c>
      <c r="I22" s="4">
        <f>SUMPRODUCT('Fuel Price Data'!J143:J147,'BAU Fuel Use by Sector'!$BE$3:$BE$7)/SUM('BAU Fuel Use by Sector'!$BE$3:$BE$7)</f>
        <v>2.6817305173493488E-5</v>
      </c>
      <c r="J22" s="4">
        <f>SUMPRODUCT('Fuel Price Data'!K143:K147,'BAU Fuel Use by Sector'!$BE$3:$BE$7)/SUM('BAU Fuel Use by Sector'!$BE$3:$BE$7)</f>
        <v>2.0469372560420939E-5</v>
      </c>
      <c r="K22" s="4">
        <f>SUMPRODUCT('Fuel Price Data'!L143:L147,'BAU Fuel Use by Sector'!$BE$3:$BE$7)/SUM('BAU Fuel Use by Sector'!$BE$3:$BE$7)</f>
        <v>1.4121439947346714E-5</v>
      </c>
      <c r="L22" s="4">
        <f>SUMPRODUCT('Fuel Price Data'!M143:M147,'BAU Fuel Use by Sector'!$BE$3:$BE$7)/SUM('BAU Fuel Use by Sector'!$BE$3:$BE$7)</f>
        <v>1.3777364253197018E-5</v>
      </c>
      <c r="M22" s="4">
        <f>SUMPRODUCT('Fuel Price Data'!N143:N147,'BAU Fuel Use by Sector'!$BE$3:$BE$7)/SUM('BAU Fuel Use by Sector'!$BE$3:$BE$7)</f>
        <v>1.3433288559048477E-5</v>
      </c>
      <c r="N22" s="4">
        <f>SUMPRODUCT('Fuel Price Data'!O143:O147,'BAU Fuel Use by Sector'!$BE$3:$BE$7)/SUM('BAU Fuel Use by Sector'!$BE$3:$BE$7)</f>
        <v>1.3089212864899936E-5</v>
      </c>
      <c r="O22" s="4">
        <f>SUMPRODUCT('Fuel Price Data'!P143:P147,'BAU Fuel Use by Sector'!$BE$3:$BE$7)/SUM('BAU Fuel Use by Sector'!$BE$3:$BE$7)</f>
        <v>1.2745137170751397E-5</v>
      </c>
      <c r="P22" s="4">
        <f>SUMPRODUCT('Fuel Price Data'!Q143:Q147,'BAU Fuel Use by Sector'!$BE$3:$BE$7)/SUM('BAU Fuel Use by Sector'!$BE$3:$BE$7)</f>
        <v>1.240106147660296E-5</v>
      </c>
      <c r="Q22" s="4">
        <f>SUMPRODUCT('Fuel Price Data'!R143:R147,'BAU Fuel Use by Sector'!$BE$3:$BE$7)/SUM('BAU Fuel Use by Sector'!$BE$3:$BE$7)</f>
        <v>1.2056985782454419E-5</v>
      </c>
      <c r="R22" s="4">
        <f>SUMPRODUCT('Fuel Price Data'!S143:S147,'BAU Fuel Use by Sector'!$BE$3:$BE$7)/SUM('BAU Fuel Use by Sector'!$BE$3:$BE$7)</f>
        <v>1.1712910088305878E-5</v>
      </c>
      <c r="S22" s="4">
        <f>SUMPRODUCT('Fuel Price Data'!T143:T147,'BAU Fuel Use by Sector'!$BE$3:$BE$7)/SUM('BAU Fuel Use by Sector'!$BE$3:$BE$7)</f>
        <v>1.1368834394157339E-5</v>
      </c>
      <c r="T22" s="4">
        <f>SUMPRODUCT('Fuel Price Data'!U143:U147,'BAU Fuel Use by Sector'!$BE$3:$BE$7)/SUM('BAU Fuel Use by Sector'!$BE$3:$BE$7)</f>
        <v>1.1024758700008799E-5</v>
      </c>
      <c r="U22" s="4">
        <f>SUMPRODUCT('Fuel Price Data'!V143:V147,'BAU Fuel Use by Sector'!$BE$3:$BE$7)/SUM('BAU Fuel Use by Sector'!$BE$3:$BE$7)</f>
        <v>1.0680683005860363E-5</v>
      </c>
      <c r="V22" s="4">
        <f>SUMPRODUCT('Fuel Price Data'!W143:W147,'BAU Fuel Use by Sector'!$BE$3:$BE$7)/SUM('BAU Fuel Use by Sector'!$BE$3:$BE$7)</f>
        <v>1.0336607311711822E-5</v>
      </c>
      <c r="W22" s="4">
        <f>SUMPRODUCT('Fuel Price Data'!X143:X147,'BAU Fuel Use by Sector'!$BE$3:$BE$7)/SUM('BAU Fuel Use by Sector'!$BE$3:$BE$7)</f>
        <v>9.9925316175632831E-6</v>
      </c>
      <c r="X22" s="4">
        <f>SUMPRODUCT('Fuel Price Data'!Y143:Y147,'BAU Fuel Use by Sector'!$BE$3:$BE$7)/SUM('BAU Fuel Use by Sector'!$BE$3:$BE$7)</f>
        <v>9.6484559234147441E-6</v>
      </c>
      <c r="Y22" s="4">
        <f>SUMPRODUCT('Fuel Price Data'!Z143:Z147,'BAU Fuel Use by Sector'!$BE$3:$BE$7)/SUM('BAU Fuel Use by Sector'!$BE$3:$BE$7)</f>
        <v>9.3043802292662017E-6</v>
      </c>
      <c r="Z22" s="4">
        <f>SUMPRODUCT('Fuel Price Data'!AA143:AA147,'BAU Fuel Use by Sector'!$BE$3:$BE$7)/SUM('BAU Fuel Use by Sector'!$BE$3:$BE$7)</f>
        <v>8.9603045351176627E-6</v>
      </c>
      <c r="AA22" s="4">
        <f>SUMPRODUCT('Fuel Price Data'!AB143:AB147,'BAU Fuel Use by Sector'!$BE$3:$BE$7)/SUM('BAU Fuel Use by Sector'!$BE$3:$BE$7)</f>
        <v>8.6162288409692287E-6</v>
      </c>
      <c r="AB22" s="4">
        <f>SUMPRODUCT('Fuel Price Data'!AC143:AC147,'BAU Fuel Use by Sector'!$BE$3:$BE$7)/SUM('BAU Fuel Use by Sector'!$BE$3:$BE$7)</f>
        <v>8.2721531468206879E-6</v>
      </c>
      <c r="AC22" s="4">
        <f>SUMPRODUCT('Fuel Price Data'!AD143:AD147,'BAU Fuel Use by Sector'!$BE$3:$BE$7)/SUM('BAU Fuel Use by Sector'!$BE$3:$BE$7)</f>
        <v>7.9280774526721472E-6</v>
      </c>
      <c r="AD22" s="4">
        <f>SUMPRODUCT('Fuel Price Data'!AE143:AE147,'BAU Fuel Use by Sector'!$BE$3:$BE$7)/SUM('BAU Fuel Use by Sector'!$BE$3:$BE$7)</f>
        <v>7.5840017585236082E-6</v>
      </c>
      <c r="AE22" s="4">
        <f>SUMPRODUCT('Fuel Price Data'!AF143:AF147,'BAU Fuel Use by Sector'!$BE$3:$BE$7)/SUM('BAU Fuel Use by Sector'!$BE$3:$BE$7)</f>
        <v>7.2399260643750666E-6</v>
      </c>
      <c r="AF22" s="4"/>
      <c r="AG22" s="4"/>
      <c r="AH22" s="4"/>
    </row>
  </sheetData>
  <pageMargins left="0.7" right="0.7" top="0.75" bottom="0.75" header="0.3" footer="0.3"/>
  <pageSetup orientation="portrait" r:id="rId1"/>
  <ignoredErrors>
    <ignoredError sqref="B6:AE8 B15:AE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2019-05-15T20:03:57Z</dcterms:created>
  <dcterms:modified xsi:type="dcterms:W3CDTF">2023-04-24T19:41:14Z</dcterms:modified>
</cp:coreProperties>
</file>