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ing\EPS\US\eps-us\InputData\indst\IESD\"/>
    </mc:Choice>
  </mc:AlternateContent>
  <xr:revisionPtr revIDLastSave="0" documentId="13_ncr:1_{A0D56B12-42C8-437E-A903-B83DD89A1215}" xr6:coauthVersionLast="47" xr6:coauthVersionMax="47" xr10:uidLastSave="{00000000-0000-0000-0000-000000000000}"/>
  <bookViews>
    <workbookView xWindow="34185" yWindow="1470" windowWidth="21600" windowHeight="11175" activeTab="4" xr2:uid="{F6F8D70B-4981-4594-95C7-E07791D5C609}"/>
  </bookViews>
  <sheets>
    <sheet name="About" sheetId="1" r:id="rId1"/>
    <sheet name="Calculations" sheetId="2" r:id="rId2"/>
    <sheet name="MOVES3 Table C-1" sheetId="3" r:id="rId3"/>
    <sheet name="IESD-SYSoIEbV" sheetId="5" r:id="rId4"/>
    <sheet name="IESD-FoIERbA" sheetId="6" r:id="rId5"/>
    <sheet name="IESD-AAaWE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B2" i="2" a="1"/>
  <c r="B2" i="2" s="1"/>
  <c r="B2" i="6"/>
  <c r="X2" i="2" l="1"/>
  <c r="P2" i="2"/>
  <c r="H2" i="2"/>
  <c r="E2" i="2"/>
  <c r="Q2" i="2"/>
  <c r="AE2" i="2"/>
  <c r="G2" i="2"/>
  <c r="N2" i="2"/>
  <c r="AC2" i="2"/>
  <c r="M2" i="2"/>
  <c r="AB2" i="2"/>
  <c r="T2" i="2"/>
  <c r="L2" i="2"/>
  <c r="D2" i="2"/>
  <c r="AF2" i="2"/>
  <c r="O2" i="2"/>
  <c r="AD2" i="2"/>
  <c r="U2" i="2"/>
  <c r="AA2" i="2"/>
  <c r="S2" i="2"/>
  <c r="K2" i="2"/>
  <c r="C2" i="2"/>
  <c r="Y2" i="2"/>
  <c r="I2" i="2"/>
  <c r="W2" i="2"/>
  <c r="V2" i="2"/>
  <c r="F2" i="2"/>
  <c r="Z2" i="2"/>
  <c r="R2" i="2"/>
  <c r="J2" i="2"/>
  <c r="AQ4" i="2"/>
  <c r="AR4" i="2"/>
  <c r="AS4" i="2"/>
  <c r="AT4" i="2"/>
  <c r="AU4" i="2"/>
  <c r="AV4" i="2"/>
  <c r="AW4" i="2"/>
  <c r="AX4" i="2"/>
  <c r="AY4" i="2"/>
  <c r="AZ4" i="2"/>
  <c r="AG4" i="2"/>
  <c r="AH4" i="2"/>
  <c r="AI4" i="2"/>
  <c r="AJ4" i="2"/>
  <c r="AK4" i="2"/>
  <c r="AL4" i="2"/>
  <c r="AM4" i="2"/>
  <c r="AN4" i="2"/>
  <c r="AN5" i="2" s="1"/>
  <c r="AO4" i="2"/>
  <c r="AP4" i="2"/>
  <c r="C4" i="2"/>
  <c r="D4" i="2"/>
  <c r="E4" i="2"/>
  <c r="F4" i="2"/>
  <c r="G4" i="2"/>
  <c r="H4" i="2"/>
  <c r="H5" i="2" s="1"/>
  <c r="I4" i="2"/>
  <c r="J4" i="2"/>
  <c r="K4" i="2"/>
  <c r="L4" i="2"/>
  <c r="M4" i="2"/>
  <c r="N4" i="2"/>
  <c r="O4" i="2"/>
  <c r="P4" i="2"/>
  <c r="P5" i="2" s="1"/>
  <c r="Q4" i="2"/>
  <c r="R4" i="2"/>
  <c r="S4" i="2"/>
  <c r="T4" i="2"/>
  <c r="U4" i="2"/>
  <c r="V4" i="2"/>
  <c r="W4" i="2"/>
  <c r="X4" i="2"/>
  <c r="X5" i="2" s="1"/>
  <c r="Y4" i="2"/>
  <c r="Z4" i="2"/>
  <c r="AA4" i="2"/>
  <c r="AB4" i="2"/>
  <c r="AC4" i="2"/>
  <c r="AD4" i="2"/>
  <c r="AE4" i="2"/>
  <c r="AF4" i="2"/>
  <c r="AF5" i="2" s="1"/>
  <c r="B4" i="2"/>
  <c r="V5" i="2" l="1"/>
  <c r="N5" i="2"/>
  <c r="S5" i="2"/>
  <c r="AD5" i="2"/>
  <c r="AA5" i="2"/>
  <c r="B5" i="2"/>
  <c r="K5" i="2"/>
  <c r="AB5" i="2"/>
  <c r="AB7" i="2" s="1"/>
  <c r="AB2" i="6" s="1"/>
  <c r="AV5" i="2"/>
  <c r="F5" i="2"/>
  <c r="AL5" i="2"/>
  <c r="C5" i="2"/>
  <c r="Z5" i="2"/>
  <c r="AA7" i="2" s="1"/>
  <c r="AA2" i="6" s="1"/>
  <c r="R5" i="2"/>
  <c r="AT5" i="2"/>
  <c r="U5" i="2"/>
  <c r="AI5" i="2"/>
  <c r="AU5" i="2"/>
  <c r="AR5" i="2"/>
  <c r="J5" i="2"/>
  <c r="AP5" i="2"/>
  <c r="AH5" i="2"/>
  <c r="Y5" i="2"/>
  <c r="Y7" i="2" s="1"/>
  <c r="Y2" i="6" s="1"/>
  <c r="Q5" i="2"/>
  <c r="I5" i="2"/>
  <c r="I7" i="2" s="1"/>
  <c r="I2" i="6" s="1"/>
  <c r="AO5" i="2"/>
  <c r="AO7" i="2" s="1"/>
  <c r="AO2" i="6" s="1"/>
  <c r="AG5" i="2"/>
  <c r="AS5" i="2"/>
  <c r="AE5" i="2"/>
  <c r="AF7" i="2" s="1"/>
  <c r="AF2" i="6" s="1"/>
  <c r="O5" i="2"/>
  <c r="P7" i="2" s="1"/>
  <c r="P2" i="6" s="1"/>
  <c r="G5" i="2"/>
  <c r="H7" i="2" s="1"/>
  <c r="H2" i="6" s="1"/>
  <c r="AM5" i="2"/>
  <c r="AN7" i="2" s="1"/>
  <c r="AN2" i="6" s="1"/>
  <c r="AY5" i="2"/>
  <c r="AZ7" i="2" s="1"/>
  <c r="AZ2" i="6" s="1"/>
  <c r="AQ5" i="2"/>
  <c r="AX5" i="2"/>
  <c r="W5" i="2"/>
  <c r="X7" i="2" s="1"/>
  <c r="X2" i="6" s="1"/>
  <c r="AW5" i="2"/>
  <c r="T5" i="2"/>
  <c r="L5" i="2"/>
  <c r="D5" i="2"/>
  <c r="AJ5" i="2"/>
  <c r="AC5" i="2"/>
  <c r="E5" i="2"/>
  <c r="AK5" i="2"/>
  <c r="M5" i="2"/>
  <c r="N7" i="2" l="1"/>
  <c r="N2" i="6" s="1"/>
  <c r="S7" i="2"/>
  <c r="S2" i="6" s="1"/>
  <c r="V7" i="2"/>
  <c r="V2" i="6" s="1"/>
  <c r="C7" i="2"/>
  <c r="C2" i="6" s="1"/>
  <c r="K7" i="2"/>
  <c r="K2" i="6" s="1"/>
  <c r="AV7" i="2"/>
  <c r="AV2" i="6" s="1"/>
  <c r="AL7" i="2"/>
  <c r="AL2" i="6" s="1"/>
  <c r="U7" i="2"/>
  <c r="U2" i="6" s="1"/>
  <c r="AT7" i="2"/>
  <c r="AT2" i="6" s="1"/>
  <c r="F7" i="2"/>
  <c r="F2" i="6" s="1"/>
  <c r="R7" i="2"/>
  <c r="R2" i="6" s="1"/>
  <c r="AR7" i="2"/>
  <c r="AR2" i="6" s="1"/>
  <c r="Z7" i="2"/>
  <c r="Z2" i="6" s="1"/>
  <c r="AX7" i="2"/>
  <c r="AX2" i="6" s="1"/>
  <c r="G7" i="2"/>
  <c r="G2" i="6" s="1"/>
  <c r="AQ7" i="2"/>
  <c r="AQ2" i="6" s="1"/>
  <c r="AY7" i="2"/>
  <c r="AY2" i="6" s="1"/>
  <c r="AH7" i="2"/>
  <c r="AH2" i="6" s="1"/>
  <c r="AM7" i="2"/>
  <c r="AM2" i="6" s="1"/>
  <c r="O7" i="2"/>
  <c r="O2" i="6" s="1"/>
  <c r="AG7" i="2"/>
  <c r="AG2" i="6" s="1"/>
  <c r="AU7" i="2"/>
  <c r="AU2" i="6" s="1"/>
  <c r="AC6" i="2"/>
  <c r="AD7" i="2"/>
  <c r="AD2" i="6" s="1"/>
  <c r="AK7" i="2"/>
  <c r="AK2" i="6" s="1"/>
  <c r="V6" i="2"/>
  <c r="E7" i="2"/>
  <c r="E2" i="6" s="1"/>
  <c r="D7" i="2"/>
  <c r="D2" i="6" s="1"/>
  <c r="AW7" i="2"/>
  <c r="AW2" i="6" s="1"/>
  <c r="W7" i="2"/>
  <c r="W2" i="6" s="1"/>
  <c r="AD6" i="2"/>
  <c r="AC7" i="2"/>
  <c r="AC2" i="6" s="1"/>
  <c r="AP7" i="2"/>
  <c r="AP2" i="6" s="1"/>
  <c r="AS7" i="2"/>
  <c r="AS2" i="6" s="1"/>
  <c r="J7" i="2"/>
  <c r="J2" i="6" s="1"/>
  <c r="AJ7" i="2"/>
  <c r="AJ2" i="6" s="1"/>
  <c r="M7" i="2"/>
  <c r="M2" i="6" s="1"/>
  <c r="L7" i="2"/>
  <c r="L2" i="6" s="1"/>
  <c r="AI7" i="2"/>
  <c r="AI2" i="6" s="1"/>
  <c r="Q7" i="2"/>
  <c r="Q2" i="6" s="1"/>
  <c r="T7" i="2"/>
  <c r="T2" i="6" s="1"/>
  <c r="AE7" i="2"/>
  <c r="AE2" i="6" s="1"/>
  <c r="G6" i="2"/>
  <c r="O6" i="2"/>
  <c r="AE6" i="2"/>
  <c r="J6" i="2"/>
  <c r="AT6" i="2"/>
  <c r="AO6" i="2"/>
  <c r="AP6" i="2"/>
  <c r="AJ6" i="2"/>
  <c r="U6" i="2"/>
  <c r="AI6" i="2"/>
  <c r="Y6" i="2"/>
  <c r="R6" i="2"/>
  <c r="AL6" i="2"/>
  <c r="AW6" i="2"/>
  <c r="I6" i="2"/>
  <c r="AX6" i="2"/>
  <c r="L6" i="2"/>
  <c r="AA6" i="2"/>
  <c r="AQ6" i="2"/>
  <c r="AR6" i="2"/>
  <c r="P6" i="2"/>
  <c r="N6" i="2"/>
  <c r="H6" i="2"/>
  <c r="W6" i="2"/>
  <c r="Q6" i="2"/>
  <c r="B6" i="2"/>
  <c r="EA2" i="5" s="1" a="1"/>
  <c r="EA2" i="5" s="1"/>
  <c r="DZ2" i="5" s="1" a="1"/>
  <c r="DZ2" i="5" s="1"/>
  <c r="DY2" i="5" s="1" a="1"/>
  <c r="DY2" i="5" s="1"/>
  <c r="DX2" i="5" s="1" a="1"/>
  <c r="DX2" i="5" s="1"/>
  <c r="DW2" i="5" s="1" a="1"/>
  <c r="DW2" i="5" s="1"/>
  <c r="DV2" i="5" s="1" a="1"/>
  <c r="DV2" i="5" s="1"/>
  <c r="DU2" i="5" s="1" a="1"/>
  <c r="DU2" i="5" s="1"/>
  <c r="DT2" i="5" s="1" a="1"/>
  <c r="DT2" i="5" s="1"/>
  <c r="DS2" i="5" s="1" a="1"/>
  <c r="DS2" i="5" s="1"/>
  <c r="DR2" i="5" s="1" a="1"/>
  <c r="DR2" i="5" s="1"/>
  <c r="DQ2" i="5" s="1" a="1"/>
  <c r="DQ2" i="5" s="1"/>
  <c r="DP2" i="5" s="1" a="1"/>
  <c r="DP2" i="5" s="1"/>
  <c r="DO2" i="5" s="1" a="1"/>
  <c r="DO2" i="5" s="1"/>
  <c r="DN2" i="5" s="1" a="1"/>
  <c r="DN2" i="5" s="1"/>
  <c r="DM2" i="5" s="1" a="1"/>
  <c r="DM2" i="5" s="1"/>
  <c r="DL2" i="5" s="1" a="1"/>
  <c r="DL2" i="5" s="1"/>
  <c r="DK2" i="5" s="1" a="1"/>
  <c r="DK2" i="5" s="1"/>
  <c r="DJ2" i="5" s="1" a="1"/>
  <c r="DJ2" i="5" s="1"/>
  <c r="DI2" i="5" s="1" a="1"/>
  <c r="DI2" i="5" s="1"/>
  <c r="DH2" i="5" s="1" a="1"/>
  <c r="DH2" i="5" s="1"/>
  <c r="DG2" i="5" s="1" a="1"/>
  <c r="DG2" i="5" s="1"/>
  <c r="DF2" i="5" s="1" a="1"/>
  <c r="DF2" i="5" s="1"/>
  <c r="DE2" i="5" s="1" a="1"/>
  <c r="DE2" i="5" s="1"/>
  <c r="DD2" i="5" s="1" a="1"/>
  <c r="DD2" i="5" s="1"/>
  <c r="DC2" i="5" s="1" a="1"/>
  <c r="DC2" i="5" s="1"/>
  <c r="DB2" i="5" s="1" a="1"/>
  <c r="DB2" i="5" s="1"/>
  <c r="DA2" i="5" s="1" a="1"/>
  <c r="DA2" i="5" s="1"/>
  <c r="CZ2" i="5" s="1" a="1"/>
  <c r="CZ2" i="5" s="1"/>
  <c r="CY2" i="5" s="1" a="1"/>
  <c r="CY2" i="5" s="1"/>
  <c r="CX2" i="5" s="1" a="1"/>
  <c r="CX2" i="5" s="1"/>
  <c r="CW2" i="5" s="1" a="1"/>
  <c r="CW2" i="5" s="1"/>
  <c r="CV2" i="5" s="1" a="1"/>
  <c r="CV2" i="5" s="1"/>
  <c r="CU2" i="5" s="1" a="1"/>
  <c r="CU2" i="5" s="1"/>
  <c r="CT2" i="5" s="1" a="1"/>
  <c r="CT2" i="5" s="1"/>
  <c r="CS2" i="5" s="1" a="1"/>
  <c r="CS2" i="5" s="1"/>
  <c r="CR2" i="5" s="1" a="1"/>
  <c r="CR2" i="5" s="1"/>
  <c r="CQ2" i="5" s="1" a="1"/>
  <c r="CQ2" i="5" s="1"/>
  <c r="CP2" i="5" s="1" a="1"/>
  <c r="CP2" i="5" s="1"/>
  <c r="CO2" i="5" s="1" a="1"/>
  <c r="CO2" i="5" s="1"/>
  <c r="CN2" i="5" s="1" a="1"/>
  <c r="CN2" i="5" s="1"/>
  <c r="CM2" i="5" s="1" a="1"/>
  <c r="CM2" i="5" s="1"/>
  <c r="CL2" i="5" s="1" a="1"/>
  <c r="CL2" i="5" s="1"/>
  <c r="CK2" i="5" s="1" a="1"/>
  <c r="CK2" i="5" s="1"/>
  <c r="CJ2" i="5" s="1" a="1"/>
  <c r="CJ2" i="5" s="1"/>
  <c r="CI2" i="5" s="1" a="1"/>
  <c r="CI2" i="5" s="1"/>
  <c r="CH2" i="5" s="1" a="1"/>
  <c r="CH2" i="5" s="1"/>
  <c r="CG2" i="5" s="1" a="1"/>
  <c r="CG2" i="5" s="1"/>
  <c r="CF2" i="5" s="1" a="1"/>
  <c r="CF2" i="5" s="1"/>
  <c r="CE2" i="5" s="1" a="1"/>
  <c r="CE2" i="5" s="1"/>
  <c r="CD2" i="5" s="1" a="1"/>
  <c r="CD2" i="5" s="1"/>
  <c r="M6" i="2"/>
  <c r="AK6" i="2"/>
  <c r="AY6" i="2"/>
  <c r="AS6" i="2"/>
  <c r="Z6" i="2"/>
  <c r="X6" i="2"/>
  <c r="AH6" i="2"/>
  <c r="AU6" i="2"/>
  <c r="AF6" i="2"/>
  <c r="D6" i="2"/>
  <c r="C6" i="2"/>
  <c r="AN6" i="2"/>
  <c r="T6" i="2"/>
  <c r="AZ6" i="2"/>
  <c r="AB6" i="2"/>
  <c r="E6" i="2"/>
  <c r="S6" i="2"/>
  <c r="AM6" i="2"/>
  <c r="AG6" i="2"/>
  <c r="K6" i="2"/>
  <c r="F6" i="2"/>
  <c r="AV6" i="2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<sst xmlns="http://schemas.openxmlformats.org/spreadsheetml/2006/main" count="263" uniqueCount="263">
  <si>
    <t>Source:</t>
  </si>
  <si>
    <t>US EPA</t>
  </si>
  <si>
    <t>Population and Activity of Onroad Vehicles in MOVES3</t>
  </si>
  <si>
    <t>https://cfpub.epa.gov/si/si_public_file_download.cfm?p_download_id=541844&amp;Lab=OTAQ</t>
  </si>
  <si>
    <t>Table C-1</t>
  </si>
  <si>
    <t>Notes</t>
  </si>
  <si>
    <r>
      <rPr>
        <b/>
        <sz val="10"/>
        <rFont val="Times New Roman"/>
        <family val="1"/>
      </rPr>
      <t>Age</t>
    </r>
  </si>
  <si>
    <r>
      <rPr>
        <b/>
        <sz val="10"/>
        <rFont val="Times New Roman"/>
        <family val="1"/>
      </rPr>
      <t>Motorcycles</t>
    </r>
  </si>
  <si>
    <t>Passenger Cars</t>
  </si>
  <si>
    <t>Heavy-duty Vehicles (Buses, Single-Unit Trucks and Combination Trucks)</t>
  </si>
  <si>
    <t>Table C-1 Vehicle survival rate by age</t>
  </si>
  <si>
    <t>Light-duty Trucks (Passenger and Light Commercial)</t>
  </si>
  <si>
    <t>alpha</t>
  </si>
  <si>
    <t>beta</t>
  </si>
  <si>
    <t>Weibull Curve Fit of Surviving Share of Eqpt</t>
  </si>
  <si>
    <t>Adjusted Weibull Curve Fit of Surviving Share of Eqpt</t>
  </si>
  <si>
    <t>Share of Equipment of This Age Not Retiring This Year (Raw)</t>
  </si>
  <si>
    <t>Surviving Share of Equipment (Raw)</t>
  </si>
  <si>
    <t>Weibull parameters</t>
  </si>
  <si>
    <t>To estimate a survival curve for heterogenous mixes of industrial equipment in each ISIC code,</t>
  </si>
  <si>
    <t>MOVE3 model.  We extend our curve fit to 50 years to avoid a discontinuity in the MOVES3 data</t>
  </si>
  <si>
    <t>where they retire an unusually large share of the remaining stock in year 30.</t>
  </si>
  <si>
    <t>so that we can capture the full lifetime of all industrial equipment and avoid problems with a</t>
  </si>
  <si>
    <t>very small remainder.</t>
  </si>
  <si>
    <t>Vintage1891</t>
  </si>
  <si>
    <t>Vintage1892</t>
  </si>
  <si>
    <t>Vintage1893</t>
  </si>
  <si>
    <t>Vintage1894</t>
  </si>
  <si>
    <t>Vintage1895</t>
  </si>
  <si>
    <t>Vintage1896</t>
  </si>
  <si>
    <t>Vintage1897</t>
  </si>
  <si>
    <t>Vintage1898</t>
  </si>
  <si>
    <t>Vintage1899</t>
  </si>
  <si>
    <t>Vintage1900</t>
  </si>
  <si>
    <t>Vintage1901</t>
  </si>
  <si>
    <t>Vintage1902</t>
  </si>
  <si>
    <t>Vintage1903</t>
  </si>
  <si>
    <t>Vintage1904</t>
  </si>
  <si>
    <t>Vintage1905</t>
  </si>
  <si>
    <t>Vintage1906</t>
  </si>
  <si>
    <t>Vintage1907</t>
  </si>
  <si>
    <t>Vintage1908</t>
  </si>
  <si>
    <t>Vintage1909</t>
  </si>
  <si>
    <t>Vintage1910</t>
  </si>
  <si>
    <t>Vintage1911</t>
  </si>
  <si>
    <t>Vintage1912</t>
  </si>
  <si>
    <t>Vintage1913</t>
  </si>
  <si>
    <t>Vintage1914</t>
  </si>
  <si>
    <t>Vintage1915</t>
  </si>
  <si>
    <t>Vintage1916</t>
  </si>
  <si>
    <t>Vintage1917</t>
  </si>
  <si>
    <t>Vintage1918</t>
  </si>
  <si>
    <t>Vintage1919</t>
  </si>
  <si>
    <t>Vintage1920</t>
  </si>
  <si>
    <t>Vintage1921</t>
  </si>
  <si>
    <t>Vintage1922</t>
  </si>
  <si>
    <t>Vintage1923</t>
  </si>
  <si>
    <t>Vintage1924</t>
  </si>
  <si>
    <t>Vintage1925</t>
  </si>
  <si>
    <t>Vintage1926</t>
  </si>
  <si>
    <t>Vintage1927</t>
  </si>
  <si>
    <t>Vintage1928</t>
  </si>
  <si>
    <t>Vintage1929</t>
  </si>
  <si>
    <t>Vintage1930</t>
  </si>
  <si>
    <t>Vintage1931</t>
  </si>
  <si>
    <t>Vintage1932</t>
  </si>
  <si>
    <t>Vintage1933</t>
  </si>
  <si>
    <t>Vintage1934</t>
  </si>
  <si>
    <t>Vintage1935</t>
  </si>
  <si>
    <t>Vintage1936</t>
  </si>
  <si>
    <t>Vintage1937</t>
  </si>
  <si>
    <t>Vintage1938</t>
  </si>
  <si>
    <t>Vintage1939</t>
  </si>
  <si>
    <t>Vintage1940</t>
  </si>
  <si>
    <t>Vintage1941</t>
  </si>
  <si>
    <t>Vintage1942</t>
  </si>
  <si>
    <t>Vintage1943</t>
  </si>
  <si>
    <t>Vintage1944</t>
  </si>
  <si>
    <t>Vintage1945</t>
  </si>
  <si>
    <t>Vintage1946</t>
  </si>
  <si>
    <t>Vintage1947</t>
  </si>
  <si>
    <t>Vintage1948</t>
  </si>
  <si>
    <t>Vintage1949</t>
  </si>
  <si>
    <t>Vintage1950</t>
  </si>
  <si>
    <t>Vintage1951</t>
  </si>
  <si>
    <t>Vintage1952</t>
  </si>
  <si>
    <t>Vintage1953</t>
  </si>
  <si>
    <t>Vintage1954</t>
  </si>
  <si>
    <t>Vintage1955</t>
  </si>
  <si>
    <t>Vintage1956</t>
  </si>
  <si>
    <t>Vintage1957</t>
  </si>
  <si>
    <t>Vintage1958</t>
  </si>
  <si>
    <t>Vintage1959</t>
  </si>
  <si>
    <t>Vintage1960</t>
  </si>
  <si>
    <t>Vintage1961</t>
  </si>
  <si>
    <t>Vintage1962</t>
  </si>
  <si>
    <t>Vintage1963</t>
  </si>
  <si>
    <t>Vintage1964</t>
  </si>
  <si>
    <t>Vintage1965</t>
  </si>
  <si>
    <t>Vintage1966</t>
  </si>
  <si>
    <t>Vintage1967</t>
  </si>
  <si>
    <t>Vintage1968</t>
  </si>
  <si>
    <t>Vintage1969</t>
  </si>
  <si>
    <t>Vintage1970</t>
  </si>
  <si>
    <t>Vintage1971</t>
  </si>
  <si>
    <t>Vintage1972</t>
  </si>
  <si>
    <t>Vintage1973</t>
  </si>
  <si>
    <t>Vintage1974</t>
  </si>
  <si>
    <t>Vintage1975</t>
  </si>
  <si>
    <t>Vintage1976</t>
  </si>
  <si>
    <t>Vintage1977</t>
  </si>
  <si>
    <t>Vintage1978</t>
  </si>
  <si>
    <t>Vintage1979</t>
  </si>
  <si>
    <t>Vintage1980</t>
  </si>
  <si>
    <t>Vintage1981</t>
  </si>
  <si>
    <t>Vintage1982</t>
  </si>
  <si>
    <t>Vintage1983</t>
  </si>
  <si>
    <t>Vintage1984</t>
  </si>
  <si>
    <t>Vintage1985</t>
  </si>
  <si>
    <t>Vintage1986</t>
  </si>
  <si>
    <t>Vintage1987</t>
  </si>
  <si>
    <t>Vintage1988</t>
  </si>
  <si>
    <t>Vintage1989</t>
  </si>
  <si>
    <t>Vintage1990</t>
  </si>
  <si>
    <t>Vintage1991</t>
  </si>
  <si>
    <t>Vintage1992</t>
  </si>
  <si>
    <t>Vintage1993</t>
  </si>
  <si>
    <t>Vintage1994</t>
  </si>
  <si>
    <t>Vintage1995</t>
  </si>
  <si>
    <t>Vintage1996</t>
  </si>
  <si>
    <t>Vintage1997</t>
  </si>
  <si>
    <t>Vintage1998</t>
  </si>
  <si>
    <t>Vintage1999</t>
  </si>
  <si>
    <t>Vintage2000</t>
  </si>
  <si>
    <t>Vintage2001</t>
  </si>
  <si>
    <t>Vintage2002</t>
  </si>
  <si>
    <t>Vintage2003</t>
  </si>
  <si>
    <t>Vintage2004</t>
  </si>
  <si>
    <t>Vintage2005</t>
  </si>
  <si>
    <t>Vintage2006</t>
  </si>
  <si>
    <t>Vintage2007</t>
  </si>
  <si>
    <t>Vintage2008</t>
  </si>
  <si>
    <t>Vintage2009</t>
  </si>
  <si>
    <t>Vintage2010</t>
  </si>
  <si>
    <t>Vintage2011</t>
  </si>
  <si>
    <t>Vintage2012</t>
  </si>
  <si>
    <t>Vintage2013</t>
  </si>
  <si>
    <t>Vintage2014</t>
  </si>
  <si>
    <t>Vintage2015</t>
  </si>
  <si>
    <t>Vintage2016</t>
  </si>
  <si>
    <t>Vintage2017</t>
  </si>
  <si>
    <t>Vintage2018</t>
  </si>
  <si>
    <t>Vintage2019</t>
  </si>
  <si>
    <t>Vintage2020</t>
  </si>
  <si>
    <t>Vintage2021</t>
  </si>
  <si>
    <t>Vintage2022</t>
  </si>
  <si>
    <t>Vintage2023</t>
  </si>
  <si>
    <t>Vintage2024</t>
  </si>
  <si>
    <t>Vintage2025</t>
  </si>
  <si>
    <t>Vintage2026</t>
  </si>
  <si>
    <t>Vintage2027</t>
  </si>
  <si>
    <t>Vintage2028</t>
  </si>
  <si>
    <t>Vintage2029</t>
  </si>
  <si>
    <t>Vintage2030</t>
  </si>
  <si>
    <t>Vintage2031</t>
  </si>
  <si>
    <t>Vintage2032</t>
  </si>
  <si>
    <t>Vintage2033</t>
  </si>
  <si>
    <t>Vintage2034</t>
  </si>
  <si>
    <t>Vintage2035</t>
  </si>
  <si>
    <t>Vintage2036</t>
  </si>
  <si>
    <t>Vintage2037</t>
  </si>
  <si>
    <t>Vintage2038</t>
  </si>
  <si>
    <t>Vintage2039</t>
  </si>
  <si>
    <t>Vintage2040</t>
  </si>
  <si>
    <t>Vintage2041</t>
  </si>
  <si>
    <t>Vintage2042</t>
  </si>
  <si>
    <t>Vintage2043</t>
  </si>
  <si>
    <t>Vintage2044</t>
  </si>
  <si>
    <t>Vintage2045</t>
  </si>
  <si>
    <t>Vintage2046</t>
  </si>
  <si>
    <t>Vintage2047</t>
  </si>
  <si>
    <t>Vintage2048</t>
  </si>
  <si>
    <t>Vintage2049</t>
  </si>
  <si>
    <t>Vintage2050</t>
  </si>
  <si>
    <t>Vintage2051</t>
  </si>
  <si>
    <t>Vintage2052</t>
  </si>
  <si>
    <t>Vintage2053</t>
  </si>
  <si>
    <t>Vintage2054</t>
  </si>
  <si>
    <t>Vintage2055</t>
  </si>
  <si>
    <t>Vintage2056</t>
  </si>
  <si>
    <t>Vintage2057</t>
  </si>
  <si>
    <t>Vintage2058</t>
  </si>
  <si>
    <t>Vintage2059</t>
  </si>
  <si>
    <t>Vintage2060</t>
  </si>
  <si>
    <t>Vintage2061</t>
  </si>
  <si>
    <t>Vintage2062</t>
  </si>
  <si>
    <t>Vintage2063</t>
  </si>
  <si>
    <t>Vintage2064</t>
  </si>
  <si>
    <t>Vintage2065</t>
  </si>
  <si>
    <t>Vintage2066</t>
  </si>
  <si>
    <t>Vintage2067</t>
  </si>
  <si>
    <t>Vintage2068</t>
  </si>
  <si>
    <t>Vintage2069</t>
  </si>
  <si>
    <t>Vintage2070</t>
  </si>
  <si>
    <t>Vintage2071</t>
  </si>
  <si>
    <t>Vintage2072</t>
  </si>
  <si>
    <t>Vintage2073</t>
  </si>
  <si>
    <t>Vintage2074</t>
  </si>
  <si>
    <t>Vintage2075</t>
  </si>
  <si>
    <t>Vintage2076</t>
  </si>
  <si>
    <t>Vintage2077</t>
  </si>
  <si>
    <t>Vintage2078</t>
  </si>
  <si>
    <t>Vintage2079</t>
  </si>
  <si>
    <t>Vintage2080</t>
  </si>
  <si>
    <t>Vintage2081</t>
  </si>
  <si>
    <t>Vintage2082</t>
  </si>
  <si>
    <t>Vintage2083</t>
  </si>
  <si>
    <t>Vintage2084</t>
  </si>
  <si>
    <t>Vintage2085</t>
  </si>
  <si>
    <t>Vintage2086</t>
  </si>
  <si>
    <t>Vintage2087</t>
  </si>
  <si>
    <t>Vintage2088</t>
  </si>
  <si>
    <t>Vintage2089</t>
  </si>
  <si>
    <t>Vintage2090</t>
  </si>
  <si>
    <t>Vintage2091</t>
  </si>
  <si>
    <t>Vintage2092</t>
  </si>
  <si>
    <t>Vintage2093</t>
  </si>
  <si>
    <t>Vintage2094</t>
  </si>
  <si>
    <t>Vintage2095</t>
  </si>
  <si>
    <t>Vintage2096</t>
  </si>
  <si>
    <t>Vintage2097</t>
  </si>
  <si>
    <t>Vintage2098</t>
  </si>
  <si>
    <t>Vintage2099</t>
  </si>
  <si>
    <t>Vintage2100</t>
  </si>
  <si>
    <t>Start Year Share of Industrial Equipment by Vintage</t>
  </si>
  <si>
    <t>dimensionless (% of exisitng industrial equipment)</t>
  </si>
  <si>
    <t>Percentage of Start Year Eqpt by Age</t>
  </si>
  <si>
    <t>Finally, we convert each year's surviving fraction to a percentage of the total, assuming that</t>
  </si>
  <si>
    <t>the system is in steady state (meaning the same quantity of new industrial equipment is</t>
  </si>
  <si>
    <t>deployed each year).</t>
  </si>
  <si>
    <t>These parameters were chosen manually so as to align the</t>
  </si>
  <si>
    <t>Equipment Age</t>
  </si>
  <si>
    <t>Weibull curve as close as possible to years 1 - 29 of  the "Surviving</t>
  </si>
  <si>
    <t>Share of Equipment (Raw)" curve.</t>
  </si>
  <si>
    <t>Fraction Retiring This Year by Age</t>
  </si>
  <si>
    <t>Age</t>
  </si>
  <si>
    <t>Fraction Retiring This Year (% of existing industrial equipment)</t>
  </si>
  <si>
    <t>IESD-SYSoIEbV Start Year Share of Industrial Equipment by Vintage</t>
  </si>
  <si>
    <t>IESD-FoIERbA Retiring Fraction of Industrial Equipment Retiring by Age</t>
  </si>
  <si>
    <t>The sum of the row in IESD-SYSoIEbV must sum to 1.</t>
  </si>
  <si>
    <t>We set this to zero and smoothly adjust the remainder of the Weibull curve accordingly,</t>
  </si>
  <si>
    <t>we use a Weibull function to curve fit survival curve data for heavy-duty commerical trucks from the</t>
  </si>
  <si>
    <t xml:space="preserve">After 50 years, the share of surviving equipment from the curve fit would be just 0.5%.  </t>
  </si>
  <si>
    <t>IESD-AAaWER Average Age at Which Equipment Retires</t>
  </si>
  <si>
    <t>Average Age at Which Equipment Retires</t>
  </si>
  <si>
    <t>The output "Average Age at Which Equipment Retires" is used to help levelize capital costs across</t>
  </si>
  <si>
    <t>units of energy consumed by equipment over the lifetime of that equipment when firms make</t>
  </si>
  <si>
    <t>decisions about the type of fuel newly purchased equipment should used.</t>
  </si>
  <si>
    <t>It is not used directly in equipment tracking (which is based on the full survival curve,</t>
  </si>
  <si>
    <t>not an average value).</t>
  </si>
  <si>
    <t>Unit: years</t>
  </si>
  <si>
    <t>Industrial equipment</t>
  </si>
  <si>
    <t>Average age at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</si>
</sst>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%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b/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1" fillId="0" borderId="6" xfId="0" applyFont="1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1" fillId="3" borderId="0" xfId="0" applyFont="1" applyFill="1" applyAlignment="1">
      <alignment wrapText="1"/>
    </xf>
    <xf numFmtId="165" fontId="0" fillId="0" borderId="0" xfId="1" applyNumberFormat="1" applyFont="1"/>
    <xf numFmtId="0" fontId="1" fillId="4" borderId="0" xfId="0" applyFont="1" applyFill="1"/>
    <xf numFmtId="0" fontId="0" fillId="4" borderId="0" xfId="0" applyFill="1"/>
    <xf numFmtId="0" fontId="5" fillId="0" borderId="0" xfId="0" applyFont="1"/>
    <xf numFmtId="0" fontId="4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Calculations!$A$6</c:f>
              <c:strCache>
                <c:ptCount val="1"/>
                <c:pt idx="0">
                  <c:v>Percentage of Start Year Eqpt by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Calculations!$B$6:$AZ$6</c:f>
              <c:numCache>
                <c:formatCode>General</c:formatCode>
                <c:ptCount val="51"/>
                <c:pt idx="0">
                  <c:v>4.9941081907415655E-2</c:v>
                </c:pt>
                <c:pt idx="1">
                  <c:v>4.9852160520590598E-2</c:v>
                </c:pt>
                <c:pt idx="2">
                  <c:v>4.9581767885936025E-2</c:v>
                </c:pt>
                <c:pt idx="3">
                  <c:v>4.9124221909465797E-2</c:v>
                </c:pt>
                <c:pt idx="4">
                  <c:v>4.8479967596651581E-2</c:v>
                </c:pt>
                <c:pt idx="5">
                  <c:v>4.7653108874577611E-2</c:v>
                </c:pt>
                <c:pt idx="6">
                  <c:v>4.6650707228810789E-2</c:v>
                </c:pt>
                <c:pt idx="7">
                  <c:v>4.5482377562410338E-2</c:v>
                </c:pt>
                <c:pt idx="8">
                  <c:v>4.415995931128211E-2</c:v>
                </c:pt>
                <c:pt idx="9">
                  <c:v>4.2697200818370286E-2</c:v>
                </c:pt>
                <c:pt idx="10">
                  <c:v>4.1109437479695428E-2</c:v>
                </c:pt>
                <c:pt idx="11">
                  <c:v>3.9413259417212916E-2</c:v>
                </c:pt>
                <c:pt idx="12">
                  <c:v>3.7626170965051685E-2</c:v>
                </c:pt>
                <c:pt idx="13">
                  <c:v>3.576624732108951E-2</c:v>
                </c:pt>
                <c:pt idx="14">
                  <c:v>3.3851795121837433E-2</c:v>
                </c:pt>
                <c:pt idx="15">
                  <c:v>3.1901024168767632E-2</c:v>
                </c:pt>
                <c:pt idx="16">
                  <c:v>2.993173740221319E-2</c:v>
                </c:pt>
                <c:pt idx="17">
                  <c:v>2.7961045665188474E-2</c:v>
                </c:pt>
                <c:pt idx="18">
                  <c:v>2.6005112940459322E-2</c:v>
                </c:pt>
                <c:pt idx="19">
                  <c:v>2.4078936668643976E-2</c:v>
                </c:pt>
                <c:pt idx="20">
                  <c:v>2.2196166538662569E-2</c:v>
                </c:pt>
                <c:pt idx="21">
                  <c:v>2.0368963852577183E-2</c:v>
                </c:pt>
                <c:pt idx="22">
                  <c:v>1.8607902266875063E-2</c:v>
                </c:pt>
                <c:pt idx="23">
                  <c:v>1.6921909457347849E-2</c:v>
                </c:pt>
                <c:pt idx="24">
                  <c:v>1.5318248093427685E-2</c:v>
                </c:pt>
                <c:pt idx="25">
                  <c:v>1.3802533480304061E-2</c:v>
                </c:pt>
                <c:pt idx="26">
                  <c:v>1.2378784364243197E-2</c:v>
                </c:pt>
                <c:pt idx="27">
                  <c:v>1.1049502719360317E-2</c:v>
                </c:pt>
                <c:pt idx="28">
                  <c:v>9.8157778538863864E-3</c:v>
                </c:pt>
                <c:pt idx="29">
                  <c:v>8.6774098924622765E-3</c:v>
                </c:pt>
                <c:pt idx="30">
                  <c:v>7.6330476012252636E-3</c:v>
                </c:pt>
                <c:pt idx="31">
                  <c:v>6.680335609903592E-3</c:v>
                </c:pt>
                <c:pt idx="32">
                  <c:v>5.8160663291400979E-3</c:v>
                </c:pt>
                <c:pt idx="33">
                  <c:v>5.0363322365897644E-3</c:v>
                </c:pt>
                <c:pt idx="34">
                  <c:v>4.336674683824729E-3</c:v>
                </c:pt>
                <c:pt idx="35">
                  <c:v>3.712225928283366E-3</c:v>
                </c:pt>
                <c:pt idx="36">
                  <c:v>3.1578416911779905E-3</c:v>
                </c:pt>
                <c:pt idx="37">
                  <c:v>2.6682221557343786E-3</c:v>
                </c:pt>
                <c:pt idx="38">
                  <c:v>2.2380199253197314E-3</c:v>
                </c:pt>
                <c:pt idx="39">
                  <c:v>1.8619340363392101E-3</c:v>
                </c:pt>
                <c:pt idx="40">
                  <c:v>1.53478964868602E-3</c:v>
                </c:pt>
                <c:pt idx="41">
                  <c:v>1.2516035037630799E-3</c:v>
                </c:pt>
                <c:pt idx="42">
                  <c:v>1.0076356377359192E-3</c:v>
                </c:pt>
                <c:pt idx="43">
                  <c:v>7.9842816094936842E-4</c:v>
                </c:pt>
                <c:pt idx="44">
                  <c:v>6.1983216233548084E-4</c:v>
                </c:pt>
                <c:pt idx="45">
                  <c:v>4.6802397241129008E-4</c:v>
                </c:pt>
                <c:pt idx="46">
                  <c:v>3.395121250354253E-4</c:v>
                </c:pt>
                <c:pt idx="47">
                  <c:v>2.3113640341805268E-4</c:v>
                </c:pt>
                <c:pt idx="48">
                  <c:v>1.4006034831220358E-4</c:v>
                </c:pt>
                <c:pt idx="49">
                  <c:v>6.3758554998347974E-5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6C-4532-8AF8-190022047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007551"/>
        <c:axId val="1922008991"/>
      </c:lineChart>
      <c:catAx>
        <c:axId val="1922007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8991"/>
        <c:crosses val="autoZero"/>
        <c:auto val="1"/>
        <c:lblAlgn val="ctr"/>
        <c:lblOffset val="100"/>
        <c:noMultiLvlLbl val="0"/>
      </c:catAx>
      <c:valAx>
        <c:axId val="192200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MOVES3 Data with Weibull Curve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Calculations!$A$2</c:f>
              <c:strCache>
                <c:ptCount val="1"/>
                <c:pt idx="0">
                  <c:v>Share of Equipment of This Age Not Retiring This Year (Raw)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Calculations!$B$2:$AZ$2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0.98</c:v>
                </c:pt>
                <c:pt idx="6">
                  <c:v>0.98</c:v>
                </c:pt>
                <c:pt idx="7">
                  <c:v>0.97</c:v>
                </c:pt>
                <c:pt idx="8">
                  <c:v>0.97</c:v>
                </c:pt>
                <c:pt idx="9">
                  <c:v>0.97</c:v>
                </c:pt>
                <c:pt idx="10">
                  <c:v>0.96</c:v>
                </c:pt>
                <c:pt idx="11">
                  <c:v>0.96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0.94</c:v>
                </c:pt>
                <c:pt idx="16">
                  <c:v>0.94</c:v>
                </c:pt>
                <c:pt idx="17">
                  <c:v>0.93</c:v>
                </c:pt>
                <c:pt idx="18">
                  <c:v>0.93</c:v>
                </c:pt>
                <c:pt idx="19">
                  <c:v>0.92</c:v>
                </c:pt>
                <c:pt idx="20">
                  <c:v>0.92</c:v>
                </c:pt>
                <c:pt idx="21">
                  <c:v>0.92</c:v>
                </c:pt>
                <c:pt idx="22">
                  <c:v>0.91</c:v>
                </c:pt>
                <c:pt idx="23">
                  <c:v>0.91</c:v>
                </c:pt>
                <c:pt idx="24">
                  <c:v>0.91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0.89</c:v>
                </c:pt>
                <c:pt idx="29">
                  <c:v>0.89</c:v>
                </c:pt>
                <c:pt idx="3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0-484A-AE9C-4977AD7B43EB}"/>
            </c:ext>
          </c:extLst>
        </c:ser>
        <c:ser>
          <c:idx val="1"/>
          <c:order val="1"/>
          <c:tx>
            <c:strRef>
              <c:f>Calculations!$A$3</c:f>
              <c:strCache>
                <c:ptCount val="1"/>
                <c:pt idx="0">
                  <c:v>Surviving Share of Equipment (Raw)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Calculations!$B$3:$AZ$3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0.97019999999999995</c:v>
                </c:pt>
                <c:pt idx="6">
                  <c:v>0.95079599999999997</c:v>
                </c:pt>
                <c:pt idx="7">
                  <c:v>0.92227211999999992</c:v>
                </c:pt>
                <c:pt idx="8">
                  <c:v>0.8946039563999999</c:v>
                </c:pt>
                <c:pt idx="9">
                  <c:v>0.86776583770799987</c:v>
                </c:pt>
                <c:pt idx="10">
                  <c:v>0.83305520419967982</c:v>
                </c:pt>
                <c:pt idx="11">
                  <c:v>0.79973299603169257</c:v>
                </c:pt>
                <c:pt idx="12">
                  <c:v>0.75974634623010795</c:v>
                </c:pt>
                <c:pt idx="13">
                  <c:v>0.72175902891860255</c:v>
                </c:pt>
                <c:pt idx="14">
                  <c:v>0.68567107747267242</c:v>
                </c:pt>
                <c:pt idx="15">
                  <c:v>0.64453081282431202</c:v>
                </c:pt>
                <c:pt idx="16">
                  <c:v>0.60585896405485329</c:v>
                </c:pt>
                <c:pt idx="17">
                  <c:v>0.56344883657101363</c:v>
                </c:pt>
                <c:pt idx="18">
                  <c:v>0.52400741801104267</c:v>
                </c:pt>
                <c:pt idx="19">
                  <c:v>0.48208682457015928</c:v>
                </c:pt>
                <c:pt idx="20">
                  <c:v>0.44351987860454656</c:v>
                </c:pt>
                <c:pt idx="21">
                  <c:v>0.40803828831618283</c:v>
                </c:pt>
                <c:pt idx="22">
                  <c:v>0.37131484236772638</c:v>
                </c:pt>
                <c:pt idx="23">
                  <c:v>0.33789650655463099</c:v>
                </c:pt>
                <c:pt idx="24">
                  <c:v>0.30748582096471422</c:v>
                </c:pt>
                <c:pt idx="25">
                  <c:v>0.27673723886824281</c:v>
                </c:pt>
                <c:pt idx="26">
                  <c:v>0.24906351498141854</c:v>
                </c:pt>
                <c:pt idx="27">
                  <c:v>0.22415716348327669</c:v>
                </c:pt>
                <c:pt idx="28">
                  <c:v>0.19949987550011625</c:v>
                </c:pt>
                <c:pt idx="29">
                  <c:v>0.17755488919510345</c:v>
                </c:pt>
                <c:pt idx="30">
                  <c:v>5.3266466758531035E-2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F0-484A-AE9C-4977AD7B43EB}"/>
            </c:ext>
          </c:extLst>
        </c:ser>
        <c:ser>
          <c:idx val="2"/>
          <c:order val="2"/>
          <c:tx>
            <c:strRef>
              <c:f>Calculations!$A$4</c:f>
              <c:strCache>
                <c:ptCount val="1"/>
                <c:pt idx="0">
                  <c:v>Weibull Curve Fit of Surviving Share of Eqpt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Calculations!$B$4:$AZ$4</c:f>
              <c:numCache>
                <c:formatCode>General</c:formatCode>
                <c:ptCount val="51"/>
                <c:pt idx="0">
                  <c:v>1</c:v>
                </c:pt>
                <c:pt idx="1">
                  <c:v>0.99831675588711721</c:v>
                </c:pt>
                <c:pt idx="2">
                  <c:v>0.99299980499619667</c:v>
                </c:pt>
                <c:pt idx="3">
                  <c:v>0.98393537137827769</c:v>
                </c:pt>
                <c:pt idx="4">
                  <c:v>0.97113236564271588</c:v>
                </c:pt>
                <c:pt idx="5">
                  <c:v>0.95467296316352146</c:v>
                </c:pt>
                <c:pt idx="6">
                  <c:v>0.93469856026807085</c:v>
                </c:pt>
                <c:pt idx="7">
                  <c:v>0.911401681881576</c:v>
                </c:pt>
                <c:pt idx="8">
                  <c:v>0.88501939607412372</c:v>
                </c:pt>
                <c:pt idx="9">
                  <c:v>0.85582699409730667</c:v>
                </c:pt>
                <c:pt idx="10">
                  <c:v>0.82413154571082692</c:v>
                </c:pt>
                <c:pt idx="11">
                  <c:v>0.79026524479839177</c:v>
                </c:pt>
                <c:pt idx="12">
                  <c:v>0.75457859105805325</c:v>
                </c:pt>
                <c:pt idx="13">
                  <c:v>0.71743351493239338</c:v>
                </c:pt>
                <c:pt idx="14">
                  <c:v>0.67919658109746339</c:v>
                </c:pt>
                <c:pt idx="15">
                  <c:v>0.64023241524371066</c:v>
                </c:pt>
                <c:pt idx="16">
                  <c:v>0.60089749623889543</c:v>
                </c:pt>
                <c:pt idx="17">
                  <c:v>0.56153444467433955</c:v>
                </c:pt>
                <c:pt idx="18">
                  <c:v>0.52246692159518826</c:v>
                </c:pt>
                <c:pt idx="19">
                  <c:v>0.48399522967902553</c:v>
                </c:pt>
                <c:pt idx="20">
                  <c:v>0.44639268476921745</c:v>
                </c:pt>
                <c:pt idx="21">
                  <c:v>0.4099027998534206</c:v>
                </c:pt>
                <c:pt idx="22">
                  <c:v>0.37473729754723328</c:v>
                </c:pt>
                <c:pt idx="23">
                  <c:v>0.34107494201536037</c:v>
                </c:pt>
                <c:pt idx="24">
                  <c:v>0.30906115800942446</c:v>
                </c:pt>
                <c:pt idx="25">
                  <c:v>0.27880838412656883</c:v>
                </c:pt>
                <c:pt idx="26">
                  <c:v>0.25039709011459887</c:v>
                </c:pt>
                <c:pt idx="27">
                  <c:v>0.22387737448999978</c:v>
                </c:pt>
                <c:pt idx="28">
                  <c:v>0.19927104911966265</c:v>
                </c:pt>
                <c:pt idx="29">
                  <c:v>0.17657411178033777</c:v>
                </c:pt>
                <c:pt idx="30">
                  <c:v>0.15575950591235288</c:v>
                </c:pt>
                <c:pt idx="31">
                  <c:v>0.13678006853521585</c:v>
                </c:pt>
                <c:pt idx="32">
                  <c:v>0.1195715721785825</c:v>
                </c:pt>
                <c:pt idx="33">
                  <c:v>0.10405577419740442</c:v>
                </c:pt>
                <c:pt idx="34">
                  <c:v>9.0143396421134003E-2</c:v>
                </c:pt>
                <c:pt idx="35">
                  <c:v>7.773696914395567E-2</c:v>
                </c:pt>
                <c:pt idx="36">
                  <c:v>6.6733485410649274E-2</c:v>
                </c:pt>
                <c:pt idx="37">
                  <c:v>5.7026823836338725E-2</c:v>
                </c:pt>
                <c:pt idx="38">
                  <c:v>4.8509910316327787E-2</c:v>
                </c:pt>
                <c:pt idx="39">
                  <c:v>4.1076600502268801E-2</c:v>
                </c:pt>
                <c:pt idx="40">
                  <c:v>3.4623275491463823E-2</c:v>
                </c:pt>
                <c:pt idx="41">
                  <c:v>2.9050152531782669E-2</c:v>
                </c:pt>
                <c:pt idx="42">
                  <c:v>2.4262320506897139E-2</c:v>
                </c:pt>
                <c:pt idx="43">
                  <c:v>2.0170516439616759E-2</c:v>
                </c:pt>
                <c:pt idx="44">
                  <c:v>1.6691664214857793E-2</c:v>
                </c:pt>
                <c:pt idx="45">
                  <c:v>1.3749200223324487E-2</c:v>
                </c:pt>
                <c:pt idx="46">
                  <c:v>1.1273212760904316E-2</c:v>
                </c:pt>
                <c:pt idx="47">
                  <c:v>9.2004229263573656E-3</c:v>
                </c:pt>
                <c:pt idx="48">
                  <c:v>7.47403460837337E-3</c:v>
                </c:pt>
                <c:pt idx="49">
                  <c:v>6.0434801255350168E-3</c:v>
                </c:pt>
                <c:pt idx="50">
                  <c:v>4.8640863672232415E-3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F0-484A-AE9C-4977AD7B4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885519"/>
        <c:axId val="1542885039"/>
      </c:scatterChart>
      <c:valAx>
        <c:axId val="1542885519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039"/>
        <c:crosses val="autoZero"/>
        <c:crossBetween val="midCat"/>
      </c:valAx>
      <c:valAx>
        <c:axId val="1542885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Calculations!$A$7</c:f>
              <c:strCache>
                <c:ptCount val="1"/>
                <c:pt idx="0">
                  <c:v>Fraction Retiring This Year by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Calculations!$B$7:$AY$7</c:f>
              <c:numCache>
                <c:formatCode>General</c:formatCode>
                <c:ptCount val="50"/>
                <c:pt idx="0">
                  <c:v>0</c:v>
                </c:pt>
                <c:pt idx="1">
                  <c:v>1.7805258402272539E-3</c:v>
                </c:pt>
                <c:pt idx="2">
                  <c:v>5.4238899945548685E-3</c:v>
                </c:pt>
                <c:pt idx="3">
                  <c:v>9.2281093631599309E-3</c:v>
                </c:pt>
                <c:pt idx="4">
                  <c:v>1.3114799334665243E-2</c:v>
                </c:pt>
                <c:pt idx="5">
                  <c:v>1.7055678109221407E-2</c:v>
                </c:pt>
                <c:pt idx="6">
                  <c:v>2.1035388234692781E-2</c:v>
                </c:pt>
                <c:pt idx="7">
                  <c:v>2.5044200523478943E-2</c:v>
                </c:pt>
                <c:pt idx="8">
                  <c:v>2.9075398473037677E-2</c:v>
                </c:pt>
                <c:pt idx="9">
                  <c:v>3.3124090595303565E-2</c:v>
                </c:pt>
                <c:pt idx="10">
                  <c:v>3.7186590882832007E-2</c:v>
                </c:pt>
                <c:pt idx="11">
                  <c:v>4.1260064998950227E-2</c:v>
                </c:pt>
                <c:pt idx="12">
                  <c:v>4.5342315722834106E-2</c:v>
                </c:pt>
                <c:pt idx="13">
                  <c:v>4.943164813899685E-2</c:v>
                </c:pt>
                <c:pt idx="14">
                  <c:v>5.3526784123175901E-2</c:v>
                </c:pt>
                <c:pt idx="15">
                  <c:v>5.7626809628520313E-2</c:v>
                </c:pt>
                <c:pt idx="16">
                  <c:v>6.1731145562481743E-2</c:v>
                </c:pt>
                <c:pt idx="17">
                  <c:v>6.5839537162283163E-2</c:v>
                </c:pt>
                <c:pt idx="18">
                  <c:v>6.9952059309580428E-2</c:v>
                </c:pt>
                <c:pt idx="19">
                  <c:v>7.4069136951086217E-2</c:v>
                </c:pt>
                <c:pt idx="20">
                  <c:v>7.8191581127134355E-2</c:v>
                </c:pt>
                <c:pt idx="21">
                  <c:v>8.2320642301122543E-2</c:v>
                </c:pt>
                <c:pt idx="22">
                  <c:v>8.6458083899014881E-2</c:v>
                </c:pt>
                <c:pt idx="23">
                  <c:v>9.0606280350501611E-2</c:v>
                </c:pt>
                <c:pt idx="24">
                  <c:v>9.4768345615028685E-2</c:v>
                </c:pt>
                <c:pt idx="25">
                  <c:v>9.8948300346039089E-2</c:v>
                </c:pt>
                <c:pt idx="26">
                  <c:v>0.10315128871757681</c:v>
                </c:pt>
                <c:pt idx="27">
                  <c:v>0.10738385981765565</c:v>
                </c:pt>
                <c:pt idx="28">
                  <c:v>0.11165433384728421</c:v>
                </c:pt>
                <c:pt idx="29">
                  <c:v>0.11597328081068911</c:v>
                </c:pt>
                <c:pt idx="30">
                  <c:v>0.12035414993409603</c:v>
                </c:pt>
                <c:pt idx="31">
                  <c:v>0.1248141032382323</c:v>
                </c:pt>
                <c:pt idx="32">
                  <c:v>0.12937512892050151</c:v>
                </c:pt>
                <c:pt idx="33">
                  <c:v>0.13406554334562018</c:v>
                </c:pt>
                <c:pt idx="34">
                  <c:v>0.13892204086178234</c:v>
                </c:pt>
                <c:pt idx="35">
                  <c:v>0.14399252908466512</c:v>
                </c:pt>
                <c:pt idx="36">
                  <c:v>0.14934011232493538</c:v>
                </c:pt>
                <c:pt idx="37">
                  <c:v>0.15504879070140029</c:v>
                </c:pt>
                <c:pt idx="38">
                  <c:v>0.16123178854882186</c:v>
                </c:pt>
                <c:pt idx="39">
                  <c:v>0.16804403067447776</c:v>
                </c:pt>
                <c:pt idx="40">
                  <c:v>0.17570138429629648</c:v>
                </c:pt>
                <c:pt idx="41">
                  <c:v>0.184511372724845</c:v>
                </c:pt>
                <c:pt idx="42">
                  <c:v>0.19492424341546283</c:v>
                </c:pt>
                <c:pt idx="43">
                  <c:v>0.20762214926878136</c:v>
                </c:pt>
                <c:pt idx="44">
                  <c:v>0.22368449329433546</c:v>
                </c:pt>
                <c:pt idx="45">
                  <c:v>0.244918220042324</c:v>
                </c:pt>
                <c:pt idx="46">
                  <c:v>0.27458389943951667</c:v>
                </c:pt>
                <c:pt idx="47">
                  <c:v>0.31921016548691594</c:v>
                </c:pt>
                <c:pt idx="48">
                  <c:v>0.39403596213756642</c:v>
                </c:pt>
                <c:pt idx="49">
                  <c:v>0.54477797773124181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90-435A-858C-4E84B3281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318895"/>
        <c:axId val="1138320335"/>
      </c:lineChart>
      <c:catAx>
        <c:axId val="1138318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20335"/>
        <c:crosses val="autoZero"/>
        <c:auto val="1"/>
        <c:lblAlgn val="ctr"/>
        <c:lblOffset val="100"/>
        <c:noMultiLvlLbl val="0"/>
      </c:catAx>
      <c:valAx>
        <c:axId val="11383203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1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'IESD-SYSoIEbV'!$A$2</c:f>
              <c:strCache>
                <c:ptCount val="1"/>
                <c:pt idx="0">
                  <c:v>Start Year Share of Industrial Equipment by Vintage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'IESD-SYSoIEbV'!$B$1:$HC$1</c:f>
              <c:strCache>
                <c:ptCount val="210"/>
                <c:pt idx="0">
                  <c:v>Vintage1891</c:v>
                </c:pt>
                <c:pt idx="1">
                  <c:v>Vintage1892</c:v>
                </c:pt>
                <c:pt idx="2">
                  <c:v>Vintage1893</c:v>
                </c:pt>
                <c:pt idx="3">
                  <c:v>Vintage1894</c:v>
                </c:pt>
                <c:pt idx="4">
                  <c:v>Vintage1895</c:v>
                </c:pt>
                <c:pt idx="5">
                  <c:v>Vintage1896</c:v>
                </c:pt>
                <c:pt idx="6">
                  <c:v>Vintage1897</c:v>
                </c:pt>
                <c:pt idx="7">
                  <c:v>Vintage1898</c:v>
                </c:pt>
                <c:pt idx="8">
                  <c:v>Vintage1899</c:v>
                </c:pt>
                <c:pt idx="9">
                  <c:v>Vintage1900</c:v>
                </c:pt>
                <c:pt idx="10">
                  <c:v>Vintage1901</c:v>
                </c:pt>
                <c:pt idx="11">
                  <c:v>Vintage1902</c:v>
                </c:pt>
                <c:pt idx="12">
                  <c:v>Vintage1903</c:v>
                </c:pt>
                <c:pt idx="13">
                  <c:v>Vintage1904</c:v>
                </c:pt>
                <c:pt idx="14">
                  <c:v>Vintage1905</c:v>
                </c:pt>
                <c:pt idx="15">
                  <c:v>Vintage1906</c:v>
                </c:pt>
                <c:pt idx="16">
                  <c:v>Vintage1907</c:v>
                </c:pt>
                <c:pt idx="17">
                  <c:v>Vintage1908</c:v>
                </c:pt>
                <c:pt idx="18">
                  <c:v>Vintage1909</c:v>
                </c:pt>
                <c:pt idx="19">
                  <c:v>Vintage1910</c:v>
                </c:pt>
                <c:pt idx="20">
                  <c:v>Vintage1911</c:v>
                </c:pt>
                <c:pt idx="21">
                  <c:v>Vintage1912</c:v>
                </c:pt>
                <c:pt idx="22">
                  <c:v>Vintage1913</c:v>
                </c:pt>
                <c:pt idx="23">
                  <c:v>Vintage1914</c:v>
                </c:pt>
                <c:pt idx="24">
                  <c:v>Vintage1915</c:v>
                </c:pt>
                <c:pt idx="25">
                  <c:v>Vintage1916</c:v>
                </c:pt>
                <c:pt idx="26">
                  <c:v>Vintage1917</c:v>
                </c:pt>
                <c:pt idx="27">
                  <c:v>Vintage1918</c:v>
                </c:pt>
                <c:pt idx="28">
                  <c:v>Vintage1919</c:v>
                </c:pt>
                <c:pt idx="29">
                  <c:v>Vintage1920</c:v>
                </c:pt>
                <c:pt idx="30">
                  <c:v>Vintage1921</c:v>
                </c:pt>
                <c:pt idx="31">
                  <c:v>Vintage1922</c:v>
                </c:pt>
                <c:pt idx="32">
                  <c:v>Vintage1923</c:v>
                </c:pt>
                <c:pt idx="33">
                  <c:v>Vintage1924</c:v>
                </c:pt>
                <c:pt idx="34">
                  <c:v>Vintage1925</c:v>
                </c:pt>
                <c:pt idx="35">
                  <c:v>Vintage1926</c:v>
                </c:pt>
                <c:pt idx="36">
                  <c:v>Vintage1927</c:v>
                </c:pt>
                <c:pt idx="37">
                  <c:v>Vintage1928</c:v>
                </c:pt>
                <c:pt idx="38">
                  <c:v>Vintage1929</c:v>
                </c:pt>
                <c:pt idx="39">
                  <c:v>Vintage1930</c:v>
                </c:pt>
                <c:pt idx="40">
                  <c:v>Vintage1931</c:v>
                </c:pt>
                <c:pt idx="41">
                  <c:v>Vintage1932</c:v>
                </c:pt>
                <c:pt idx="42">
                  <c:v>Vintage1933</c:v>
                </c:pt>
                <c:pt idx="43">
                  <c:v>Vintage1934</c:v>
                </c:pt>
                <c:pt idx="44">
                  <c:v>Vintage1935</c:v>
                </c:pt>
                <c:pt idx="45">
                  <c:v>Vintage1936</c:v>
                </c:pt>
                <c:pt idx="46">
                  <c:v>Vintage1937</c:v>
                </c:pt>
                <c:pt idx="47">
                  <c:v>Vintage1938</c:v>
                </c:pt>
                <c:pt idx="48">
                  <c:v>Vintage1939</c:v>
                </c:pt>
                <c:pt idx="49">
                  <c:v>Vintage1940</c:v>
                </c:pt>
                <c:pt idx="50">
                  <c:v>Vintage1941</c:v>
                </c:pt>
                <c:pt idx="51">
                  <c:v>Vintage1942</c:v>
                </c:pt>
                <c:pt idx="52">
                  <c:v>Vintage1943</c:v>
                </c:pt>
                <c:pt idx="53">
                  <c:v>Vintage1944</c:v>
                </c:pt>
                <c:pt idx="54">
                  <c:v>Vintage1945</c:v>
                </c:pt>
                <c:pt idx="55">
                  <c:v>Vintage1946</c:v>
                </c:pt>
                <c:pt idx="56">
                  <c:v>Vintage1947</c:v>
                </c:pt>
                <c:pt idx="57">
                  <c:v>Vintage1948</c:v>
                </c:pt>
                <c:pt idx="58">
                  <c:v>Vintage1949</c:v>
                </c:pt>
                <c:pt idx="59">
                  <c:v>Vintage1950</c:v>
                </c:pt>
                <c:pt idx="60">
                  <c:v>Vintage1951</c:v>
                </c:pt>
                <c:pt idx="61">
                  <c:v>Vintage1952</c:v>
                </c:pt>
                <c:pt idx="62">
                  <c:v>Vintage1953</c:v>
                </c:pt>
                <c:pt idx="63">
                  <c:v>Vintage1954</c:v>
                </c:pt>
                <c:pt idx="64">
                  <c:v>Vintage1955</c:v>
                </c:pt>
                <c:pt idx="65">
                  <c:v>Vintage1956</c:v>
                </c:pt>
                <c:pt idx="66">
                  <c:v>Vintage1957</c:v>
                </c:pt>
                <c:pt idx="67">
                  <c:v>Vintage1958</c:v>
                </c:pt>
                <c:pt idx="68">
                  <c:v>Vintage1959</c:v>
                </c:pt>
                <c:pt idx="69">
                  <c:v>Vintage1960</c:v>
                </c:pt>
                <c:pt idx="70">
                  <c:v>Vintage1961</c:v>
                </c:pt>
                <c:pt idx="71">
                  <c:v>Vintage1962</c:v>
                </c:pt>
                <c:pt idx="72">
                  <c:v>Vintage1963</c:v>
                </c:pt>
                <c:pt idx="73">
                  <c:v>Vintage1964</c:v>
                </c:pt>
                <c:pt idx="74">
                  <c:v>Vintage1965</c:v>
                </c:pt>
                <c:pt idx="75">
                  <c:v>Vintage1966</c:v>
                </c:pt>
                <c:pt idx="76">
                  <c:v>Vintage1967</c:v>
                </c:pt>
                <c:pt idx="77">
                  <c:v>Vintage1968</c:v>
                </c:pt>
                <c:pt idx="78">
                  <c:v>Vintage1969</c:v>
                </c:pt>
                <c:pt idx="79">
                  <c:v>Vintage1970</c:v>
                </c:pt>
                <c:pt idx="80">
                  <c:v>Vintage1971</c:v>
                </c:pt>
                <c:pt idx="81">
                  <c:v>Vintage1972</c:v>
                </c:pt>
                <c:pt idx="82">
                  <c:v>Vintage1973</c:v>
                </c:pt>
                <c:pt idx="83">
                  <c:v>Vintage1974</c:v>
                </c:pt>
                <c:pt idx="84">
                  <c:v>Vintage1975</c:v>
                </c:pt>
                <c:pt idx="85">
                  <c:v>Vintage1976</c:v>
                </c:pt>
                <c:pt idx="86">
                  <c:v>Vintage1977</c:v>
                </c:pt>
                <c:pt idx="87">
                  <c:v>Vintage1978</c:v>
                </c:pt>
                <c:pt idx="88">
                  <c:v>Vintage1979</c:v>
                </c:pt>
                <c:pt idx="89">
                  <c:v>Vintage1980</c:v>
                </c:pt>
                <c:pt idx="90">
                  <c:v>Vintage1981</c:v>
                </c:pt>
                <c:pt idx="91">
                  <c:v>Vintage1982</c:v>
                </c:pt>
                <c:pt idx="92">
                  <c:v>Vintage1983</c:v>
                </c:pt>
                <c:pt idx="93">
                  <c:v>Vintage1984</c:v>
                </c:pt>
                <c:pt idx="94">
                  <c:v>Vintage1985</c:v>
                </c:pt>
                <c:pt idx="95">
                  <c:v>Vintage1986</c:v>
                </c:pt>
                <c:pt idx="96">
                  <c:v>Vintage1987</c:v>
                </c:pt>
                <c:pt idx="97">
                  <c:v>Vintage1988</c:v>
                </c:pt>
                <c:pt idx="98">
                  <c:v>Vintage1989</c:v>
                </c:pt>
                <c:pt idx="99">
                  <c:v>Vintage1990</c:v>
                </c:pt>
                <c:pt idx="100">
                  <c:v>Vintage1991</c:v>
                </c:pt>
                <c:pt idx="101">
                  <c:v>Vintage1992</c:v>
                </c:pt>
                <c:pt idx="102">
                  <c:v>Vintage1993</c:v>
                </c:pt>
                <c:pt idx="103">
                  <c:v>Vintage1994</c:v>
                </c:pt>
                <c:pt idx="104">
                  <c:v>Vintage1995</c:v>
                </c:pt>
                <c:pt idx="105">
                  <c:v>Vintage1996</c:v>
                </c:pt>
                <c:pt idx="106">
                  <c:v>Vintage1997</c:v>
                </c:pt>
                <c:pt idx="107">
                  <c:v>Vintage1998</c:v>
                </c:pt>
                <c:pt idx="108">
                  <c:v>Vintage1999</c:v>
                </c:pt>
                <c:pt idx="109">
                  <c:v>Vintage2000</c:v>
                </c:pt>
                <c:pt idx="110">
                  <c:v>Vintage2001</c:v>
                </c:pt>
                <c:pt idx="111">
                  <c:v>Vintage2002</c:v>
                </c:pt>
                <c:pt idx="112">
                  <c:v>Vintage2003</c:v>
                </c:pt>
                <c:pt idx="113">
                  <c:v>Vintage2004</c:v>
                </c:pt>
                <c:pt idx="114">
                  <c:v>Vintage2005</c:v>
                </c:pt>
                <c:pt idx="115">
                  <c:v>Vintage2006</c:v>
                </c:pt>
                <c:pt idx="116">
                  <c:v>Vintage2007</c:v>
                </c:pt>
                <c:pt idx="117">
                  <c:v>Vintage2008</c:v>
                </c:pt>
                <c:pt idx="118">
                  <c:v>Vintage2009</c:v>
                </c:pt>
                <c:pt idx="119">
                  <c:v>Vintage2010</c:v>
                </c:pt>
                <c:pt idx="120">
                  <c:v>Vintage2011</c:v>
                </c:pt>
                <c:pt idx="121">
                  <c:v>Vintage2012</c:v>
                </c:pt>
                <c:pt idx="122">
                  <c:v>Vintage2013</c:v>
                </c:pt>
                <c:pt idx="123">
                  <c:v>Vintage2014</c:v>
                </c:pt>
                <c:pt idx="124">
                  <c:v>Vintage2015</c:v>
                </c:pt>
                <c:pt idx="125">
                  <c:v>Vintage2016</c:v>
                </c:pt>
                <c:pt idx="126">
                  <c:v>Vintage2017</c:v>
                </c:pt>
                <c:pt idx="127">
                  <c:v>Vintage2018</c:v>
                </c:pt>
                <c:pt idx="128">
                  <c:v>Vintage2019</c:v>
                </c:pt>
                <c:pt idx="129">
                  <c:v>Vintage2020</c:v>
                </c:pt>
                <c:pt idx="130">
                  <c:v>Vintage2021</c:v>
                </c:pt>
                <c:pt idx="131">
                  <c:v>Vintage2022</c:v>
                </c:pt>
                <c:pt idx="132">
                  <c:v>Vintage2023</c:v>
                </c:pt>
                <c:pt idx="133">
                  <c:v>Vintage2024</c:v>
                </c:pt>
                <c:pt idx="134">
                  <c:v>Vintage2025</c:v>
                </c:pt>
                <c:pt idx="135">
                  <c:v>Vintage2026</c:v>
                </c:pt>
                <c:pt idx="136">
                  <c:v>Vintage2027</c:v>
                </c:pt>
                <c:pt idx="137">
                  <c:v>Vintage2028</c:v>
                </c:pt>
                <c:pt idx="138">
                  <c:v>Vintage2029</c:v>
                </c:pt>
                <c:pt idx="139">
                  <c:v>Vintage2030</c:v>
                </c:pt>
                <c:pt idx="140">
                  <c:v>Vintage2031</c:v>
                </c:pt>
                <c:pt idx="141">
                  <c:v>Vintage2032</c:v>
                </c:pt>
                <c:pt idx="142">
                  <c:v>Vintage2033</c:v>
                </c:pt>
                <c:pt idx="143">
                  <c:v>Vintage2034</c:v>
                </c:pt>
                <c:pt idx="144">
                  <c:v>Vintage2035</c:v>
                </c:pt>
                <c:pt idx="145">
                  <c:v>Vintage2036</c:v>
                </c:pt>
                <c:pt idx="146">
                  <c:v>Vintage2037</c:v>
                </c:pt>
                <c:pt idx="147">
                  <c:v>Vintage2038</c:v>
                </c:pt>
                <c:pt idx="148">
                  <c:v>Vintage2039</c:v>
                </c:pt>
                <c:pt idx="149">
                  <c:v>Vintage2040</c:v>
                </c:pt>
                <c:pt idx="150">
                  <c:v>Vintage2041</c:v>
                </c:pt>
                <c:pt idx="151">
                  <c:v>Vintage2042</c:v>
                </c:pt>
                <c:pt idx="152">
                  <c:v>Vintage2043</c:v>
                </c:pt>
                <c:pt idx="153">
                  <c:v>Vintage2044</c:v>
                </c:pt>
                <c:pt idx="154">
                  <c:v>Vintage2045</c:v>
                </c:pt>
                <c:pt idx="155">
                  <c:v>Vintage2046</c:v>
                </c:pt>
                <c:pt idx="156">
                  <c:v>Vintage2047</c:v>
                </c:pt>
                <c:pt idx="157">
                  <c:v>Vintage2048</c:v>
                </c:pt>
                <c:pt idx="158">
                  <c:v>Vintage2049</c:v>
                </c:pt>
                <c:pt idx="159">
                  <c:v>Vintage2050</c:v>
                </c:pt>
                <c:pt idx="160">
                  <c:v>Vintage2051</c:v>
                </c:pt>
                <c:pt idx="161">
                  <c:v>Vintage2052</c:v>
                </c:pt>
                <c:pt idx="162">
                  <c:v>Vintage2053</c:v>
                </c:pt>
                <c:pt idx="163">
                  <c:v>Vintage2054</c:v>
                </c:pt>
                <c:pt idx="164">
                  <c:v>Vintage2055</c:v>
                </c:pt>
                <c:pt idx="165">
                  <c:v>Vintage2056</c:v>
                </c:pt>
                <c:pt idx="166">
                  <c:v>Vintage2057</c:v>
                </c:pt>
                <c:pt idx="167">
                  <c:v>Vintage2058</c:v>
                </c:pt>
                <c:pt idx="168">
                  <c:v>Vintage2059</c:v>
                </c:pt>
                <c:pt idx="169">
                  <c:v>Vintage2060</c:v>
                </c:pt>
                <c:pt idx="170">
                  <c:v>Vintage2061</c:v>
                </c:pt>
                <c:pt idx="171">
                  <c:v>Vintage2062</c:v>
                </c:pt>
                <c:pt idx="172">
                  <c:v>Vintage2063</c:v>
                </c:pt>
                <c:pt idx="173">
                  <c:v>Vintage2064</c:v>
                </c:pt>
                <c:pt idx="174">
                  <c:v>Vintage2065</c:v>
                </c:pt>
                <c:pt idx="175">
                  <c:v>Vintage2066</c:v>
                </c:pt>
                <c:pt idx="176">
                  <c:v>Vintage2067</c:v>
                </c:pt>
                <c:pt idx="177">
                  <c:v>Vintage2068</c:v>
                </c:pt>
                <c:pt idx="178">
                  <c:v>Vintage2069</c:v>
                </c:pt>
                <c:pt idx="179">
                  <c:v>Vintage2070</c:v>
                </c:pt>
                <c:pt idx="180">
                  <c:v>Vintage2071</c:v>
                </c:pt>
                <c:pt idx="181">
                  <c:v>Vintage2072</c:v>
                </c:pt>
                <c:pt idx="182">
                  <c:v>Vintage2073</c:v>
                </c:pt>
                <c:pt idx="183">
                  <c:v>Vintage2074</c:v>
                </c:pt>
                <c:pt idx="184">
                  <c:v>Vintage2075</c:v>
                </c:pt>
                <c:pt idx="185">
                  <c:v>Vintage2076</c:v>
                </c:pt>
                <c:pt idx="186">
                  <c:v>Vintage2077</c:v>
                </c:pt>
                <c:pt idx="187">
                  <c:v>Vintage2078</c:v>
                </c:pt>
                <c:pt idx="188">
                  <c:v>Vintage2079</c:v>
                </c:pt>
                <c:pt idx="189">
                  <c:v>Vintage2080</c:v>
                </c:pt>
                <c:pt idx="190">
                  <c:v>Vintage2081</c:v>
                </c:pt>
                <c:pt idx="191">
                  <c:v>Vintage2082</c:v>
                </c:pt>
                <c:pt idx="192">
                  <c:v>Vintage2083</c:v>
                </c:pt>
                <c:pt idx="193">
                  <c:v>Vintage2084</c:v>
                </c:pt>
                <c:pt idx="194">
                  <c:v>Vintage2085</c:v>
                </c:pt>
                <c:pt idx="195">
                  <c:v>Vintage2086</c:v>
                </c:pt>
                <c:pt idx="196">
                  <c:v>Vintage2087</c:v>
                </c:pt>
                <c:pt idx="197">
                  <c:v>Vintage2088</c:v>
                </c:pt>
                <c:pt idx="198">
                  <c:v>Vintage2089</c:v>
                </c:pt>
                <c:pt idx="199">
                  <c:v>Vintage2090</c:v>
                </c:pt>
                <c:pt idx="200">
                  <c:v>Vintage2091</c:v>
                </c:pt>
                <c:pt idx="201">
                  <c:v>Vintage2092</c:v>
                </c:pt>
                <c:pt idx="202">
                  <c:v>Vintage2093</c:v>
                </c:pt>
                <c:pt idx="203">
                  <c:v>Vintage2094</c:v>
                </c:pt>
                <c:pt idx="204">
                  <c:v>Vintage2095</c:v>
                </c:pt>
                <c:pt idx="205">
                  <c:v>Vintage2096</c:v>
                </c:pt>
                <c:pt idx="206">
                  <c:v>Vintage2097</c:v>
                </c:pt>
                <c:pt idx="207">
                  <c:v>Vintage2098</c:v>
                </c:pt>
                <c:pt idx="208">
                  <c:v>Vintage2099</c:v>
                </c:pt>
                <c:pt idx="209">
                  <c:v>Vintage2100</c:v>
                </c:pt>
              </c:strCache>
            </c:strRef>
          </c:cat>
          <c:val>
            <c:numRef>
              <c:f>'IESD-SYSoIEbV'!$B$2:$HC$2</c:f>
              <c:numCache>
                <c:formatCode>General</c:formatCode>
                <c:ptCount val="2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6.3758554998347974E-5</c:v>
                </c:pt>
                <c:pt idx="81">
                  <c:v>1.4006034831220358E-4</c:v>
                </c:pt>
                <c:pt idx="82">
                  <c:v>2.3113640341805268E-4</c:v>
                </c:pt>
                <c:pt idx="83">
                  <c:v>3.395121250354253E-4</c:v>
                </c:pt>
                <c:pt idx="84">
                  <c:v>4.6802397241129008E-4</c:v>
                </c:pt>
                <c:pt idx="85">
                  <c:v>6.1983216233548084E-4</c:v>
                </c:pt>
                <c:pt idx="86">
                  <c:v>7.9842816094936842E-4</c:v>
                </c:pt>
                <c:pt idx="87">
                  <c:v>1.0076356377359192E-3</c:v>
                </c:pt>
                <c:pt idx="88">
                  <c:v>1.2516035037630799E-3</c:v>
                </c:pt>
                <c:pt idx="89">
                  <c:v>1.53478964868602E-3</c:v>
                </c:pt>
                <c:pt idx="90">
                  <c:v>1.8619340363392101E-3</c:v>
                </c:pt>
                <c:pt idx="91">
                  <c:v>2.2380199253197314E-3</c:v>
                </c:pt>
                <c:pt idx="92">
                  <c:v>2.6682221557343786E-3</c:v>
                </c:pt>
                <c:pt idx="93">
                  <c:v>3.1578416911779905E-3</c:v>
                </c:pt>
                <c:pt idx="94">
                  <c:v>3.712225928283366E-3</c:v>
                </c:pt>
                <c:pt idx="95">
                  <c:v>4.336674683824729E-3</c:v>
                </c:pt>
                <c:pt idx="96">
                  <c:v>5.0363322365897644E-3</c:v>
                </c:pt>
                <c:pt idx="97">
                  <c:v>5.8160663291400979E-3</c:v>
                </c:pt>
                <c:pt idx="98">
                  <c:v>6.680335609903592E-3</c:v>
                </c:pt>
                <c:pt idx="99">
                  <c:v>7.6330476012252636E-3</c:v>
                </c:pt>
                <c:pt idx="100">
                  <c:v>8.6774098924622765E-3</c:v>
                </c:pt>
                <c:pt idx="101">
                  <c:v>9.8157778538863864E-3</c:v>
                </c:pt>
                <c:pt idx="102">
                  <c:v>1.1049502719360317E-2</c:v>
                </c:pt>
                <c:pt idx="103">
                  <c:v>1.2378784364243197E-2</c:v>
                </c:pt>
                <c:pt idx="104">
                  <c:v>1.3802533480304061E-2</c:v>
                </c:pt>
                <c:pt idx="105">
                  <c:v>1.5318248093427685E-2</c:v>
                </c:pt>
                <c:pt idx="106">
                  <c:v>1.6921909457347849E-2</c:v>
                </c:pt>
                <c:pt idx="107">
                  <c:v>1.8607902266875063E-2</c:v>
                </c:pt>
                <c:pt idx="108">
                  <c:v>2.0368963852577183E-2</c:v>
                </c:pt>
                <c:pt idx="109">
                  <c:v>2.2196166538662569E-2</c:v>
                </c:pt>
                <c:pt idx="110">
                  <c:v>2.4078936668643976E-2</c:v>
                </c:pt>
                <c:pt idx="111">
                  <c:v>2.6005112940459322E-2</c:v>
                </c:pt>
                <c:pt idx="112">
                  <c:v>2.7961045665188474E-2</c:v>
                </c:pt>
                <c:pt idx="113">
                  <c:v>2.993173740221319E-2</c:v>
                </c:pt>
                <c:pt idx="114">
                  <c:v>3.1901024168767632E-2</c:v>
                </c:pt>
                <c:pt idx="115">
                  <c:v>3.3851795121837433E-2</c:v>
                </c:pt>
                <c:pt idx="116">
                  <c:v>3.576624732108951E-2</c:v>
                </c:pt>
                <c:pt idx="117">
                  <c:v>3.7626170965051685E-2</c:v>
                </c:pt>
                <c:pt idx="118">
                  <c:v>3.9413259417212916E-2</c:v>
                </c:pt>
                <c:pt idx="119">
                  <c:v>4.1109437479695428E-2</c:v>
                </c:pt>
                <c:pt idx="120">
                  <c:v>4.2697200818370286E-2</c:v>
                </c:pt>
                <c:pt idx="121">
                  <c:v>4.415995931128211E-2</c:v>
                </c:pt>
                <c:pt idx="122">
                  <c:v>4.5482377562410338E-2</c:v>
                </c:pt>
                <c:pt idx="123">
                  <c:v>4.6650707228810789E-2</c:v>
                </c:pt>
                <c:pt idx="124">
                  <c:v>4.7653108874577611E-2</c:v>
                </c:pt>
                <c:pt idx="125">
                  <c:v>4.8479967596651581E-2</c:v>
                </c:pt>
                <c:pt idx="126">
                  <c:v>4.9124221909465797E-2</c:v>
                </c:pt>
                <c:pt idx="127">
                  <c:v>4.9581767885936025E-2</c:v>
                </c:pt>
                <c:pt idx="128">
                  <c:v>4.9852160520590598E-2</c:v>
                </c:pt>
                <c:pt idx="129">
                  <c:v>4.9941081907415655E-2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2-4A09-A243-3938E9EF5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058847"/>
        <c:axId val="1897055007"/>
      </c:lineChart>
      <c:catAx>
        <c:axId val="189705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5007"/>
        <c:crosses val="autoZero"/>
        <c:auto val="1"/>
        <c:lblAlgn val="ctr"/>
        <c:lblOffset val="100"/>
        <c:noMultiLvlLbl val="0"/>
      </c:catAx>
      <c:valAx>
        <c:axId val="189705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13</xdr:row>
      <xdr:rowOff>129540</xdr:rowOff>
    </xdr:from>
    <xdr:to>
      <xdr:col>2</xdr:col>
      <xdr:colOff>327660</xdr:colOff>
      <xdr:row>28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C94D88-A397-43F1-AD10-12BBDB8B3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9</xdr:row>
      <xdr:rowOff>0</xdr:rowOff>
    </xdr:from>
    <xdr:to>
      <xdr:col>20</xdr:col>
      <xdr:colOff>365760</xdr:colOff>
      <xdr:row>34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BD9FF7-1B06-8D40-2185-4D1B0F501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148590</xdr:colOff>
      <xdr:row>29</xdr:row>
      <xdr:rowOff>83820</xdr:rowOff>
    </xdr:from>
    <xdr:to>
      <xdr:col>2</xdr:col>
      <xdr:colOff>331470</xdr:colOff>
      <xdr:row>44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200124-58CD-50E9-C838-F192D7016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</xdr:row>
      <xdr:rowOff>7620</xdr:rowOff>
    </xdr:from>
    <xdr:to>
      <xdr:col>14</xdr:col>
      <xdr:colOff>762000</xdr:colOff>
      <xdr:row>36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4E2A0E-A4B3-6B9A-1832-FAF80F400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797A-29C7-42A2-8124-270B3E72FA7C}">
  <dimension ref="A1:B32"/>
  <sheetViews>
    <sheetView workbookViewId="0"/>
  </sheetViews>
  <sheetFormatPr defaultRowHeight="15" x14ac:dyDescent="0.25"/>
  <cols>
    <col min="2" max="2" width="52" customWidth="1"/>
  </cols>
  <sheetData>
    <row r="1" spans="1:2" x14ac:dyDescent="0.25">
      <c r="A1" s="1" t="s">
        <v>247</v>
      </c>
    </row>
    <row r="2" spans="1:2" x14ac:dyDescent="0.25">
      <c r="A2" s="1" t="s">
        <v>248</v>
      </c>
    </row>
    <row r="3" spans="1:2" x14ac:dyDescent="0.25">
      <c r="A3" s="1" t="s">
        <v>253</v>
      </c>
    </row>
    <row r="5" spans="1:2" x14ac:dyDescent="0.25">
      <c r="A5" s="1" t="s">
        <v>0</v>
      </c>
      <c r="B5" t="s">
        <v>1</v>
      </c>
    </row>
    <row r="6" spans="1:2" x14ac:dyDescent="0.25">
      <c r="B6" s="2">
        <v>2020</v>
      </c>
    </row>
    <row r="7" spans="1:2" x14ac:dyDescent="0.25">
      <c r="B7" t="s">
        <v>2</v>
      </c>
    </row>
    <row r="8" spans="1:2" x14ac:dyDescent="0.25">
      <c r="B8" t="s">
        <v>3</v>
      </c>
    </row>
    <row r="9" spans="1:2" x14ac:dyDescent="0.25">
      <c r="B9" t="s">
        <v>4</v>
      </c>
    </row>
    <row r="11" spans="1:2" x14ac:dyDescent="0.25">
      <c r="A11" s="1" t="s">
        <v>5</v>
      </c>
    </row>
    <row r="12" spans="1:2" x14ac:dyDescent="0.25">
      <c r="A12" t="s">
        <v>19</v>
      </c>
    </row>
    <row r="13" spans="1:2" x14ac:dyDescent="0.25">
      <c r="A13" t="s">
        <v>251</v>
      </c>
    </row>
    <row r="14" spans="1:2" x14ac:dyDescent="0.25">
      <c r="A14" t="s">
        <v>20</v>
      </c>
    </row>
    <row r="15" spans="1:2" x14ac:dyDescent="0.25">
      <c r="A15" t="s">
        <v>21</v>
      </c>
    </row>
    <row r="17" spans="1:2" x14ac:dyDescent="0.25">
      <c r="A17" t="s">
        <v>252</v>
      </c>
    </row>
    <row r="18" spans="1:2" x14ac:dyDescent="0.25">
      <c r="A18" t="s">
        <v>250</v>
      </c>
    </row>
    <row r="19" spans="1:2" x14ac:dyDescent="0.25">
      <c r="A19" t="s">
        <v>22</v>
      </c>
    </row>
    <row r="20" spans="1:2" x14ac:dyDescent="0.25">
      <c r="A20" t="s">
        <v>23</v>
      </c>
    </row>
    <row r="22" spans="1:2" x14ac:dyDescent="0.25">
      <c r="A22" t="s">
        <v>237</v>
      </c>
    </row>
    <row r="23" spans="1:2" x14ac:dyDescent="0.25">
      <c r="A23" t="s">
        <v>238</v>
      </c>
    </row>
    <row r="24" spans="1:2" x14ac:dyDescent="0.25">
      <c r="A24" t="s">
        <v>239</v>
      </c>
    </row>
    <row r="25" spans="1:2" x14ac:dyDescent="0.25">
      <c r="A25" s="11" t="s">
        <v>249</v>
      </c>
      <c r="B25" s="12"/>
    </row>
    <row r="27" spans="1:2" x14ac:dyDescent="0.25">
      <c r="A27" s="22" t="s">
        <v>254</v>
      </c>
      <c r="B27" s="23"/>
    </row>
    <row r="28" spans="1:2" x14ac:dyDescent="0.25">
      <c r="A28" t="s">
        <v>255</v>
      </c>
    </row>
    <row r="29" spans="1:2" x14ac:dyDescent="0.25">
      <c r="A29" t="s">
        <v>256</v>
      </c>
    </row>
    <row r="30" spans="1:2" x14ac:dyDescent="0.25">
      <c r="A30" t="s">
        <v>257</v>
      </c>
    </row>
    <row r="31" spans="1:2" x14ac:dyDescent="0.25">
      <c r="A31" t="s">
        <v>258</v>
      </c>
    </row>
    <row r="32" spans="1:2" x14ac:dyDescent="0.25">
      <c r="A32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2B9A-7BC4-4CDD-8298-A2C7A60D90EB}">
  <dimension ref="A1:AZ12"/>
  <sheetViews>
    <sheetView zoomScaleNormal="100" workbookViewId="0"/>
  </sheetViews>
  <sheetFormatPr defaultRowHeight="15" x14ac:dyDescent="0.25"/>
  <cols>
    <col min="1" max="1" width="53.42578125" customWidth="1"/>
    <col min="2" max="2" width="10.5703125" bestFit="1" customWidth="1"/>
    <col min="51" max="51" width="12" bestFit="1" customWidth="1"/>
  </cols>
  <sheetData>
    <row r="1" spans="1:52" x14ac:dyDescent="0.25">
      <c r="A1" s="1" t="s">
        <v>241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25">
      <c r="A2" s="1" t="s">
        <v>16</v>
      </c>
      <c r="B2">
        <f t="array" ref="B2:AF2">TRANSPOSE('MOVES3 Table C-1'!E3:E33)</f>
        <v>1</v>
      </c>
      <c r="C2">
        <v>1</v>
      </c>
      <c r="D2">
        <v>1</v>
      </c>
      <c r="E2">
        <v>1</v>
      </c>
      <c r="F2">
        <v>0.99</v>
      </c>
      <c r="G2">
        <v>0.98</v>
      </c>
      <c r="H2">
        <v>0.98</v>
      </c>
      <c r="I2">
        <v>0.97</v>
      </c>
      <c r="J2">
        <v>0.97</v>
      </c>
      <c r="K2">
        <v>0.97</v>
      </c>
      <c r="L2">
        <v>0.96</v>
      </c>
      <c r="M2">
        <v>0.96</v>
      </c>
      <c r="N2">
        <v>0.95</v>
      </c>
      <c r="O2">
        <v>0.95</v>
      </c>
      <c r="P2">
        <v>0.95</v>
      </c>
      <c r="Q2">
        <v>0.94</v>
      </c>
      <c r="R2">
        <v>0.94</v>
      </c>
      <c r="S2">
        <v>0.93</v>
      </c>
      <c r="T2">
        <v>0.93</v>
      </c>
      <c r="U2">
        <v>0.92</v>
      </c>
      <c r="V2">
        <v>0.92</v>
      </c>
      <c r="W2">
        <v>0.92</v>
      </c>
      <c r="X2">
        <v>0.91</v>
      </c>
      <c r="Y2">
        <v>0.91</v>
      </c>
      <c r="Z2">
        <v>0.91</v>
      </c>
      <c r="AA2">
        <v>0.9</v>
      </c>
      <c r="AB2">
        <v>0.9</v>
      </c>
      <c r="AC2">
        <v>0.9</v>
      </c>
      <c r="AD2">
        <v>0.89</v>
      </c>
      <c r="AE2">
        <v>0.89</v>
      </c>
      <c r="AF2">
        <v>0.3</v>
      </c>
    </row>
    <row r="3" spans="1:52" x14ac:dyDescent="0.25">
      <c r="A3" s="1" t="s">
        <v>17</v>
      </c>
      <c r="B3">
        <v>1</v>
      </c>
      <c r="C3">
        <f t="shared" ref="C3:AF3" si="0">B3*C2</f>
        <v>1</v>
      </c>
      <c r="D3">
        <f>C3*D2</f>
        <v>1</v>
      </c>
      <c r="E3">
        <f t="shared" si="0"/>
        <v>1</v>
      </c>
      <c r="F3">
        <f t="shared" si="0"/>
        <v>0.99</v>
      </c>
      <c r="G3">
        <f t="shared" si="0"/>
        <v>0.97019999999999995</v>
      </c>
      <c r="H3">
        <f t="shared" si="0"/>
        <v>0.95079599999999997</v>
      </c>
      <c r="I3">
        <f t="shared" si="0"/>
        <v>0.92227211999999992</v>
      </c>
      <c r="J3">
        <f t="shared" si="0"/>
        <v>0.8946039563999999</v>
      </c>
      <c r="K3">
        <f t="shared" si="0"/>
        <v>0.86776583770799987</v>
      </c>
      <c r="L3">
        <f t="shared" si="0"/>
        <v>0.83305520419967982</v>
      </c>
      <c r="M3">
        <f t="shared" si="0"/>
        <v>0.79973299603169257</v>
      </c>
      <c r="N3">
        <f t="shared" si="0"/>
        <v>0.75974634623010795</v>
      </c>
      <c r="O3">
        <f t="shared" si="0"/>
        <v>0.72175902891860255</v>
      </c>
      <c r="P3">
        <f t="shared" si="0"/>
        <v>0.68567107747267242</v>
      </c>
      <c r="Q3">
        <f t="shared" si="0"/>
        <v>0.64453081282431202</v>
      </c>
      <c r="R3">
        <f t="shared" si="0"/>
        <v>0.60585896405485329</v>
      </c>
      <c r="S3">
        <f t="shared" si="0"/>
        <v>0.56344883657101363</v>
      </c>
      <c r="T3">
        <f t="shared" si="0"/>
        <v>0.52400741801104267</v>
      </c>
      <c r="U3">
        <f t="shared" si="0"/>
        <v>0.48208682457015928</v>
      </c>
      <c r="V3">
        <f t="shared" si="0"/>
        <v>0.44351987860454656</v>
      </c>
      <c r="W3">
        <f t="shared" si="0"/>
        <v>0.40803828831618283</v>
      </c>
      <c r="X3">
        <f t="shared" si="0"/>
        <v>0.37131484236772638</v>
      </c>
      <c r="Y3">
        <f t="shared" si="0"/>
        <v>0.33789650655463099</v>
      </c>
      <c r="Z3">
        <f t="shared" si="0"/>
        <v>0.30748582096471422</v>
      </c>
      <c r="AA3">
        <f t="shared" si="0"/>
        <v>0.27673723886824281</v>
      </c>
      <c r="AB3">
        <f t="shared" si="0"/>
        <v>0.24906351498141854</v>
      </c>
      <c r="AC3">
        <f t="shared" si="0"/>
        <v>0.22415716348327669</v>
      </c>
      <c r="AD3">
        <f t="shared" si="0"/>
        <v>0.19949987550011625</v>
      </c>
      <c r="AE3">
        <f t="shared" si="0"/>
        <v>0.17755488919510345</v>
      </c>
      <c r="AF3">
        <f t="shared" si="0"/>
        <v>5.3266466758531035E-2</v>
      </c>
    </row>
    <row r="4" spans="1:52" x14ac:dyDescent="0.25">
      <c r="A4" s="1" t="s">
        <v>14</v>
      </c>
      <c r="B4">
        <f t="shared" ref="B4:AF4" si="1">1-_xlfn.WEIBULL.DIST(B1,$B$10,$B$12,TRUE)</f>
        <v>1</v>
      </c>
      <c r="C4">
        <f t="shared" si="1"/>
        <v>0.99831675588711721</v>
      </c>
      <c r="D4">
        <f t="shared" si="1"/>
        <v>0.99299980499619667</v>
      </c>
      <c r="E4">
        <f t="shared" si="1"/>
        <v>0.98393537137827769</v>
      </c>
      <c r="F4">
        <f t="shared" si="1"/>
        <v>0.97113236564271588</v>
      </c>
      <c r="G4">
        <f t="shared" si="1"/>
        <v>0.95467296316352146</v>
      </c>
      <c r="H4">
        <f t="shared" si="1"/>
        <v>0.93469856026807085</v>
      </c>
      <c r="I4">
        <f t="shared" si="1"/>
        <v>0.911401681881576</v>
      </c>
      <c r="J4">
        <f t="shared" si="1"/>
        <v>0.88501939607412372</v>
      </c>
      <c r="K4">
        <f t="shared" si="1"/>
        <v>0.85582699409730667</v>
      </c>
      <c r="L4">
        <f t="shared" si="1"/>
        <v>0.82413154571082692</v>
      </c>
      <c r="M4">
        <f t="shared" si="1"/>
        <v>0.79026524479839177</v>
      </c>
      <c r="N4">
        <f t="shared" si="1"/>
        <v>0.75457859105805325</v>
      </c>
      <c r="O4">
        <f t="shared" si="1"/>
        <v>0.71743351493239338</v>
      </c>
      <c r="P4">
        <f t="shared" si="1"/>
        <v>0.67919658109746339</v>
      </c>
      <c r="Q4">
        <f t="shared" si="1"/>
        <v>0.64023241524371066</v>
      </c>
      <c r="R4">
        <f t="shared" si="1"/>
        <v>0.60089749623889543</v>
      </c>
      <c r="S4">
        <f t="shared" si="1"/>
        <v>0.56153444467433955</v>
      </c>
      <c r="T4">
        <f t="shared" si="1"/>
        <v>0.52246692159518826</v>
      </c>
      <c r="U4">
        <f t="shared" si="1"/>
        <v>0.48399522967902553</v>
      </c>
      <c r="V4">
        <f t="shared" si="1"/>
        <v>0.44639268476921745</v>
      </c>
      <c r="W4">
        <f t="shared" si="1"/>
        <v>0.4099027998534206</v>
      </c>
      <c r="X4">
        <f t="shared" si="1"/>
        <v>0.37473729754723328</v>
      </c>
      <c r="Y4">
        <f t="shared" si="1"/>
        <v>0.34107494201536037</v>
      </c>
      <c r="Z4">
        <f t="shared" si="1"/>
        <v>0.30906115800942446</v>
      </c>
      <c r="AA4">
        <f t="shared" si="1"/>
        <v>0.27880838412656883</v>
      </c>
      <c r="AB4">
        <f t="shared" si="1"/>
        <v>0.25039709011459887</v>
      </c>
      <c r="AC4">
        <f t="shared" si="1"/>
        <v>0.22387737448999978</v>
      </c>
      <c r="AD4">
        <f t="shared" si="1"/>
        <v>0.19927104911966265</v>
      </c>
      <c r="AE4">
        <f t="shared" si="1"/>
        <v>0.17657411178033777</v>
      </c>
      <c r="AF4">
        <f t="shared" si="1"/>
        <v>0.15575950591235288</v>
      </c>
      <c r="AG4">
        <f t="shared" ref="AG4:AZ4" si="2">1-_xlfn.WEIBULL.DIST(AG1,$B$10,$B$12,TRUE)</f>
        <v>0.13678006853521585</v>
      </c>
      <c r="AH4">
        <f t="shared" si="2"/>
        <v>0.1195715721785825</v>
      </c>
      <c r="AI4">
        <f t="shared" si="2"/>
        <v>0.10405577419740442</v>
      </c>
      <c r="AJ4">
        <f t="shared" si="2"/>
        <v>9.0143396421134003E-2</v>
      </c>
      <c r="AK4">
        <f t="shared" si="2"/>
        <v>7.773696914395567E-2</v>
      </c>
      <c r="AL4">
        <f t="shared" si="2"/>
        <v>6.6733485410649274E-2</v>
      </c>
      <c r="AM4">
        <f t="shared" si="2"/>
        <v>5.7026823836338725E-2</v>
      </c>
      <c r="AN4">
        <f t="shared" si="2"/>
        <v>4.8509910316327787E-2</v>
      </c>
      <c r="AO4">
        <f t="shared" si="2"/>
        <v>4.1076600502268801E-2</v>
      </c>
      <c r="AP4">
        <f t="shared" si="2"/>
        <v>3.4623275491463823E-2</v>
      </c>
      <c r="AQ4">
        <f t="shared" si="2"/>
        <v>2.9050152531782669E-2</v>
      </c>
      <c r="AR4">
        <f t="shared" si="2"/>
        <v>2.4262320506897139E-2</v>
      </c>
      <c r="AS4">
        <f t="shared" si="2"/>
        <v>2.0170516439616759E-2</v>
      </c>
      <c r="AT4">
        <f t="shared" si="2"/>
        <v>1.6691664214857793E-2</v>
      </c>
      <c r="AU4">
        <f t="shared" si="2"/>
        <v>1.3749200223324487E-2</v>
      </c>
      <c r="AV4">
        <f t="shared" si="2"/>
        <v>1.1273212760904316E-2</v>
      </c>
      <c r="AW4">
        <f t="shared" si="2"/>
        <v>9.2004229263573656E-3</v>
      </c>
      <c r="AX4">
        <f t="shared" si="2"/>
        <v>7.47403460837337E-3</v>
      </c>
      <c r="AY4">
        <f t="shared" si="2"/>
        <v>6.0434801255350168E-3</v>
      </c>
      <c r="AZ4">
        <f t="shared" si="2"/>
        <v>4.8640863672232415E-3</v>
      </c>
    </row>
    <row r="5" spans="1:52" x14ac:dyDescent="0.25">
      <c r="A5" s="1" t="s">
        <v>15</v>
      </c>
      <c r="B5">
        <f t="shared" ref="B5" si="3">B4-(B1/$AZ$1)*$AZ$4</f>
        <v>1</v>
      </c>
      <c r="C5">
        <f t="shared" ref="C5" si="4">C4-(C1/$AZ$1)*$AZ$4</f>
        <v>0.99821947415977275</v>
      </c>
      <c r="D5">
        <f t="shared" ref="D5" si="5">D4-(D1/$AZ$1)*$AZ$4</f>
        <v>0.99280524154150773</v>
      </c>
      <c r="E5">
        <f t="shared" ref="E5" si="6">E4-(E1/$AZ$1)*$AZ$4</f>
        <v>0.98364352619624429</v>
      </c>
      <c r="F5">
        <f t="shared" ref="F5" si="7">F4-(F1/$AZ$1)*$AZ$4</f>
        <v>0.97074323873333801</v>
      </c>
      <c r="G5">
        <f t="shared" ref="G5" si="8">G4-(G1/$AZ$1)*$AZ$4</f>
        <v>0.95418655452679912</v>
      </c>
      <c r="H5">
        <f t="shared" ref="H5" si="9">H4-(H1/$AZ$1)*$AZ$4</f>
        <v>0.93411486990400405</v>
      </c>
      <c r="I5">
        <f t="shared" ref="I5" si="10">I4-(I1/$AZ$1)*$AZ$4</f>
        <v>0.91072070979016473</v>
      </c>
      <c r="J5">
        <f t="shared" ref="J5" si="11">J4-(J1/$AZ$1)*$AZ$4</f>
        <v>0.88424114225536798</v>
      </c>
      <c r="K5">
        <f t="shared" ref="K5" si="12">K4-(K1/$AZ$1)*$AZ$4</f>
        <v>0.85495145855120647</v>
      </c>
      <c r="L5">
        <f t="shared" ref="L5" si="13">L4-(L1/$AZ$1)*$AZ$4</f>
        <v>0.82315872843738225</v>
      </c>
      <c r="M5">
        <f t="shared" ref="M5" si="14">M4-(M1/$AZ$1)*$AZ$4</f>
        <v>0.78919514579760264</v>
      </c>
      <c r="N5">
        <f t="shared" ref="N5" si="15">N4-(N1/$AZ$1)*$AZ$4</f>
        <v>0.75341121032991965</v>
      </c>
      <c r="O5">
        <f t="shared" ref="O5" si="16">O4-(O1/$AZ$1)*$AZ$4</f>
        <v>0.71616885247691531</v>
      </c>
      <c r="P5">
        <f t="shared" ref="P5" si="17">P4-(P1/$AZ$1)*$AZ$4</f>
        <v>0.67783463691464085</v>
      </c>
      <c r="Q5">
        <f t="shared" ref="Q5" si="18">Q4-(Q1/$AZ$1)*$AZ$4</f>
        <v>0.63877318933354366</v>
      </c>
      <c r="R5">
        <f t="shared" ref="R5" si="19">R4-(R1/$AZ$1)*$AZ$4</f>
        <v>0.59934098860138396</v>
      </c>
      <c r="S5">
        <f t="shared" ref="S5" si="20">S4-(S1/$AZ$1)*$AZ$4</f>
        <v>0.55988065530948361</v>
      </c>
      <c r="T5">
        <f t="shared" ref="T5" si="21">T4-(T1/$AZ$1)*$AZ$4</f>
        <v>0.52071585050298785</v>
      </c>
      <c r="U5">
        <f t="shared" ref="U5" si="22">U4-(U1/$AZ$1)*$AZ$4</f>
        <v>0.48214687685948071</v>
      </c>
      <c r="V5">
        <f t="shared" ref="V5" si="23">V4-(V1/$AZ$1)*$AZ$4</f>
        <v>0.44444705022232817</v>
      </c>
      <c r="W5">
        <f t="shared" ref="W5" si="24">W4-(W1/$AZ$1)*$AZ$4</f>
        <v>0.40785988357918684</v>
      </c>
      <c r="X5">
        <f t="shared" ref="X5" si="25">X4-(X1/$AZ$1)*$AZ$4</f>
        <v>0.37259709954565506</v>
      </c>
      <c r="Y5">
        <f t="shared" ref="Y5" si="26">Y4-(Y1/$AZ$1)*$AZ$4</f>
        <v>0.33883746228643769</v>
      </c>
      <c r="Z5">
        <f t="shared" ref="Z5" si="27">Z4-(Z1/$AZ$1)*$AZ$4</f>
        <v>0.30672639655315731</v>
      </c>
      <c r="AA5">
        <f t="shared" ref="AA5" si="28">AA4-(AA1/$AZ$1)*$AZ$4</f>
        <v>0.27637634094295721</v>
      </c>
      <c r="AB5">
        <f t="shared" ref="AB5" si="29">AB4-(AB1/$AZ$1)*$AZ$4</f>
        <v>0.24786776520364279</v>
      </c>
      <c r="AC5">
        <f t="shared" ref="AC5" si="30">AC4-(AC1/$AZ$1)*$AZ$4</f>
        <v>0.22125076785169923</v>
      </c>
      <c r="AD5">
        <f t="shared" ref="AD5" si="31">AD4-(AD1/$AZ$1)*$AZ$4</f>
        <v>0.19654716075401762</v>
      </c>
      <c r="AE5">
        <f t="shared" ref="AE5" si="32">AE4-(AE1/$AZ$1)*$AZ$4</f>
        <v>0.17375294168734828</v>
      </c>
      <c r="AF5">
        <f t="shared" ref="AF5" si="33">AF4-(AF1/$AZ$1)*$AZ$4</f>
        <v>0.15284105409201892</v>
      </c>
      <c r="AG5">
        <f t="shared" ref="AG5:AY5" si="34">AG4-(AG1/$AZ$1)*$AZ$4</f>
        <v>0.13376433498753743</v>
      </c>
      <c r="AH5">
        <f t="shared" si="34"/>
        <v>0.11645855690355962</v>
      </c>
      <c r="AI5">
        <f t="shared" si="34"/>
        <v>0.10084547719503707</v>
      </c>
      <c r="AJ5">
        <f t="shared" si="34"/>
        <v>8.6835817691422193E-2</v>
      </c>
      <c r="AK5">
        <f t="shared" si="34"/>
        <v>7.4332108686899406E-2</v>
      </c>
      <c r="AL5">
        <f t="shared" si="34"/>
        <v>6.3231343226248543E-2</v>
      </c>
      <c r="AM5">
        <f t="shared" si="34"/>
        <v>5.3427399924593527E-2</v>
      </c>
      <c r="AN5">
        <f t="shared" si="34"/>
        <v>4.4813204677238122E-2</v>
      </c>
      <c r="AO5">
        <f t="shared" si="34"/>
        <v>3.7282613135834669E-2</v>
      </c>
      <c r="AP5">
        <f t="shared" si="34"/>
        <v>3.0732006397685231E-2</v>
      </c>
      <c r="AQ5">
        <f t="shared" si="34"/>
        <v>2.506160171065961E-2</v>
      </c>
      <c r="AR5">
        <f t="shared" si="34"/>
        <v>2.0176487958429617E-2</v>
      </c>
      <c r="AS5">
        <f t="shared" si="34"/>
        <v>1.5987402163804773E-2</v>
      </c>
      <c r="AT5">
        <f t="shared" si="34"/>
        <v>1.241126821170134E-2</v>
      </c>
      <c r="AU5">
        <f t="shared" si="34"/>
        <v>9.3715224928235703E-3</v>
      </c>
      <c r="AV5">
        <f t="shared" si="34"/>
        <v>6.7982533030589345E-3</v>
      </c>
      <c r="AW5">
        <f t="shared" si="34"/>
        <v>4.6281817411675192E-3</v>
      </c>
      <c r="AX5">
        <f t="shared" si="34"/>
        <v>2.8045116958390582E-3</v>
      </c>
      <c r="AY5">
        <f t="shared" si="34"/>
        <v>1.2766754856562406E-3</v>
      </c>
      <c r="AZ5">
        <v>0</v>
      </c>
    </row>
    <row r="6" spans="1:52" x14ac:dyDescent="0.25">
      <c r="A6" s="20" t="s">
        <v>236</v>
      </c>
      <c r="B6">
        <f>B5/SUM($B$5:$AZ$5)</f>
        <v>4.9941081907415655E-2</v>
      </c>
      <c r="C6">
        <f t="shared" ref="C6:AZ6" si="35">C5/SUM($B$5:$AZ$5)</f>
        <v>4.9852160520590598E-2</v>
      </c>
      <c r="D6">
        <f t="shared" si="35"/>
        <v>4.9581767885936025E-2</v>
      </c>
      <c r="E6">
        <f t="shared" si="35"/>
        <v>4.9124221909465797E-2</v>
      </c>
      <c r="F6">
        <f t="shared" si="35"/>
        <v>4.8479967596651581E-2</v>
      </c>
      <c r="G6">
        <f t="shared" si="35"/>
        <v>4.7653108874577611E-2</v>
      </c>
      <c r="H6">
        <f t="shared" si="35"/>
        <v>4.6650707228810789E-2</v>
      </c>
      <c r="I6">
        <f t="shared" si="35"/>
        <v>4.5482377562410338E-2</v>
      </c>
      <c r="J6">
        <f t="shared" si="35"/>
        <v>4.415995931128211E-2</v>
      </c>
      <c r="K6">
        <f t="shared" si="35"/>
        <v>4.2697200818370286E-2</v>
      </c>
      <c r="L6">
        <f t="shared" si="35"/>
        <v>4.1109437479695428E-2</v>
      </c>
      <c r="M6">
        <f t="shared" si="35"/>
        <v>3.9413259417212916E-2</v>
      </c>
      <c r="N6">
        <f t="shared" si="35"/>
        <v>3.7626170965051685E-2</v>
      </c>
      <c r="O6">
        <f t="shared" si="35"/>
        <v>3.576624732108951E-2</v>
      </c>
      <c r="P6">
        <f t="shared" si="35"/>
        <v>3.3851795121837433E-2</v>
      </c>
      <c r="Q6">
        <f t="shared" si="35"/>
        <v>3.1901024168767632E-2</v>
      </c>
      <c r="R6">
        <f t="shared" si="35"/>
        <v>2.993173740221319E-2</v>
      </c>
      <c r="S6">
        <f t="shared" si="35"/>
        <v>2.7961045665188474E-2</v>
      </c>
      <c r="T6">
        <f t="shared" si="35"/>
        <v>2.6005112940459322E-2</v>
      </c>
      <c r="U6">
        <f t="shared" si="35"/>
        <v>2.4078936668643976E-2</v>
      </c>
      <c r="V6">
        <f t="shared" si="35"/>
        <v>2.2196166538662569E-2</v>
      </c>
      <c r="W6">
        <f t="shared" si="35"/>
        <v>2.0368963852577183E-2</v>
      </c>
      <c r="X6">
        <f t="shared" si="35"/>
        <v>1.8607902266875063E-2</v>
      </c>
      <c r="Y6">
        <f t="shared" si="35"/>
        <v>1.6921909457347849E-2</v>
      </c>
      <c r="Z6">
        <f t="shared" si="35"/>
        <v>1.5318248093427685E-2</v>
      </c>
      <c r="AA6">
        <f t="shared" si="35"/>
        <v>1.3802533480304061E-2</v>
      </c>
      <c r="AB6">
        <f t="shared" si="35"/>
        <v>1.2378784364243197E-2</v>
      </c>
      <c r="AC6">
        <f t="shared" si="35"/>
        <v>1.1049502719360317E-2</v>
      </c>
      <c r="AD6">
        <f t="shared" si="35"/>
        <v>9.8157778538863864E-3</v>
      </c>
      <c r="AE6">
        <f t="shared" si="35"/>
        <v>8.6774098924622765E-3</v>
      </c>
      <c r="AF6">
        <f t="shared" si="35"/>
        <v>7.6330476012252636E-3</v>
      </c>
      <c r="AG6">
        <f t="shared" si="35"/>
        <v>6.680335609903592E-3</v>
      </c>
      <c r="AH6">
        <f t="shared" si="35"/>
        <v>5.8160663291400979E-3</v>
      </c>
      <c r="AI6">
        <f t="shared" si="35"/>
        <v>5.0363322365897644E-3</v>
      </c>
      <c r="AJ6">
        <f t="shared" si="35"/>
        <v>4.336674683824729E-3</v>
      </c>
      <c r="AK6">
        <f t="shared" si="35"/>
        <v>3.712225928283366E-3</v>
      </c>
      <c r="AL6">
        <f t="shared" si="35"/>
        <v>3.1578416911779905E-3</v>
      </c>
      <c r="AM6">
        <f t="shared" si="35"/>
        <v>2.6682221557343786E-3</v>
      </c>
      <c r="AN6">
        <f t="shared" si="35"/>
        <v>2.2380199253197314E-3</v>
      </c>
      <c r="AO6">
        <f t="shared" si="35"/>
        <v>1.8619340363392101E-3</v>
      </c>
      <c r="AP6">
        <f t="shared" si="35"/>
        <v>1.53478964868602E-3</v>
      </c>
      <c r="AQ6">
        <f t="shared" si="35"/>
        <v>1.2516035037630799E-3</v>
      </c>
      <c r="AR6">
        <f t="shared" si="35"/>
        <v>1.0076356377359192E-3</v>
      </c>
      <c r="AS6">
        <f t="shared" si="35"/>
        <v>7.9842816094936842E-4</v>
      </c>
      <c r="AT6">
        <f t="shared" si="35"/>
        <v>6.1983216233548084E-4</v>
      </c>
      <c r="AU6">
        <f t="shared" si="35"/>
        <v>4.6802397241129008E-4</v>
      </c>
      <c r="AV6">
        <f t="shared" si="35"/>
        <v>3.395121250354253E-4</v>
      </c>
      <c r="AW6">
        <f t="shared" si="35"/>
        <v>2.3113640341805268E-4</v>
      </c>
      <c r="AX6">
        <f t="shared" si="35"/>
        <v>1.4006034831220358E-4</v>
      </c>
      <c r="AY6">
        <f t="shared" si="35"/>
        <v>6.3758554998347974E-5</v>
      </c>
      <c r="AZ6">
        <f t="shared" si="35"/>
        <v>0</v>
      </c>
    </row>
    <row r="7" spans="1:52" x14ac:dyDescent="0.25">
      <c r="A7" s="20" t="s">
        <v>244</v>
      </c>
      <c r="B7">
        <v>0</v>
      </c>
      <c r="C7">
        <f>(B5-C5)/B5</f>
        <v>1.7805258402272539E-3</v>
      </c>
      <c r="D7">
        <f t="shared" ref="D7:AZ7" si="36">(C5-D5)/C5</f>
        <v>5.4238899945548685E-3</v>
      </c>
      <c r="E7">
        <f t="shared" si="36"/>
        <v>9.2281093631599309E-3</v>
      </c>
      <c r="F7">
        <f t="shared" si="36"/>
        <v>1.3114799334665243E-2</v>
      </c>
      <c r="G7">
        <f t="shared" si="36"/>
        <v>1.7055678109221407E-2</v>
      </c>
      <c r="H7">
        <f t="shared" si="36"/>
        <v>2.1035388234692781E-2</v>
      </c>
      <c r="I7">
        <f t="shared" si="36"/>
        <v>2.5044200523478943E-2</v>
      </c>
      <c r="J7">
        <f t="shared" si="36"/>
        <v>2.9075398473037677E-2</v>
      </c>
      <c r="K7">
        <f t="shared" si="36"/>
        <v>3.3124090595303565E-2</v>
      </c>
      <c r="L7">
        <f t="shared" si="36"/>
        <v>3.7186590882832007E-2</v>
      </c>
      <c r="M7">
        <f t="shared" si="36"/>
        <v>4.1260064998950227E-2</v>
      </c>
      <c r="N7">
        <f t="shared" si="36"/>
        <v>4.5342315722834106E-2</v>
      </c>
      <c r="O7">
        <f t="shared" si="36"/>
        <v>4.943164813899685E-2</v>
      </c>
      <c r="P7">
        <f t="shared" si="36"/>
        <v>5.3526784123175901E-2</v>
      </c>
      <c r="Q7">
        <f t="shared" si="36"/>
        <v>5.7626809628520313E-2</v>
      </c>
      <c r="R7">
        <f t="shared" si="36"/>
        <v>6.1731145562481743E-2</v>
      </c>
      <c r="S7">
        <f t="shared" si="36"/>
        <v>6.5839537162283163E-2</v>
      </c>
      <c r="T7">
        <f t="shared" si="36"/>
        <v>6.9952059309580428E-2</v>
      </c>
      <c r="U7">
        <f t="shared" si="36"/>
        <v>7.4069136951086217E-2</v>
      </c>
      <c r="V7">
        <f t="shared" si="36"/>
        <v>7.8191581127134355E-2</v>
      </c>
      <c r="W7">
        <f t="shared" si="36"/>
        <v>8.2320642301122543E-2</v>
      </c>
      <c r="X7">
        <f t="shared" si="36"/>
        <v>8.6458083899014881E-2</v>
      </c>
      <c r="Y7">
        <f t="shared" si="36"/>
        <v>9.0606280350501611E-2</v>
      </c>
      <c r="Z7">
        <f t="shared" si="36"/>
        <v>9.4768345615028685E-2</v>
      </c>
      <c r="AA7">
        <f t="shared" si="36"/>
        <v>9.8948300346039089E-2</v>
      </c>
      <c r="AB7">
        <f t="shared" si="36"/>
        <v>0.10315128871757681</v>
      </c>
      <c r="AC7">
        <f t="shared" si="36"/>
        <v>0.10738385981765565</v>
      </c>
      <c r="AD7">
        <f t="shared" si="36"/>
        <v>0.11165433384728421</v>
      </c>
      <c r="AE7">
        <f t="shared" si="36"/>
        <v>0.11597328081068911</v>
      </c>
      <c r="AF7">
        <f t="shared" si="36"/>
        <v>0.12035414993409603</v>
      </c>
      <c r="AG7">
        <f t="shared" si="36"/>
        <v>0.1248141032382323</v>
      </c>
      <c r="AH7">
        <f t="shared" si="36"/>
        <v>0.12937512892050151</v>
      </c>
      <c r="AI7">
        <f t="shared" si="36"/>
        <v>0.13406554334562018</v>
      </c>
      <c r="AJ7">
        <f t="shared" si="36"/>
        <v>0.13892204086178234</v>
      </c>
      <c r="AK7">
        <f t="shared" si="36"/>
        <v>0.14399252908466512</v>
      </c>
      <c r="AL7">
        <f t="shared" si="36"/>
        <v>0.14934011232493538</v>
      </c>
      <c r="AM7">
        <f t="shared" si="36"/>
        <v>0.15504879070140029</v>
      </c>
      <c r="AN7">
        <f t="shared" si="36"/>
        <v>0.16123178854882186</v>
      </c>
      <c r="AO7">
        <f t="shared" si="36"/>
        <v>0.16804403067447776</v>
      </c>
      <c r="AP7">
        <f t="shared" si="36"/>
        <v>0.17570138429629648</v>
      </c>
      <c r="AQ7">
        <f t="shared" si="36"/>
        <v>0.184511372724845</v>
      </c>
      <c r="AR7">
        <f t="shared" si="36"/>
        <v>0.19492424341546283</v>
      </c>
      <c r="AS7">
        <f t="shared" si="36"/>
        <v>0.20762214926878136</v>
      </c>
      <c r="AT7">
        <f t="shared" si="36"/>
        <v>0.22368449329433546</v>
      </c>
      <c r="AU7">
        <f t="shared" si="36"/>
        <v>0.244918220042324</v>
      </c>
      <c r="AV7">
        <f t="shared" si="36"/>
        <v>0.27458389943951667</v>
      </c>
      <c r="AW7">
        <f t="shared" si="36"/>
        <v>0.31921016548691594</v>
      </c>
      <c r="AX7">
        <f t="shared" si="36"/>
        <v>0.39403596213756642</v>
      </c>
      <c r="AY7">
        <f t="shared" si="36"/>
        <v>0.54477797773124181</v>
      </c>
      <c r="AZ7">
        <f t="shared" si="36"/>
        <v>1</v>
      </c>
    </row>
    <row r="8" spans="1:52" ht="15.75" thickBot="1" x14ac:dyDescent="0.3"/>
    <row r="9" spans="1:52" x14ac:dyDescent="0.25">
      <c r="A9" s="13" t="s">
        <v>18</v>
      </c>
      <c r="B9" s="14" t="s">
        <v>12</v>
      </c>
    </row>
    <row r="10" spans="1:52" x14ac:dyDescent="0.25">
      <c r="A10" s="15" t="s">
        <v>240</v>
      </c>
      <c r="B10" s="16">
        <v>2.06</v>
      </c>
      <c r="AS10" s="21"/>
      <c r="AT10" s="21"/>
      <c r="AU10" s="21"/>
      <c r="AV10" s="21"/>
      <c r="AW10" s="21"/>
      <c r="AX10" s="21"/>
      <c r="AY10" s="21"/>
    </row>
    <row r="11" spans="1:52" x14ac:dyDescent="0.25">
      <c r="A11" s="15" t="s">
        <v>242</v>
      </c>
      <c r="B11" s="17" t="s">
        <v>13</v>
      </c>
    </row>
    <row r="12" spans="1:52" ht="15.75" thickBot="1" x14ac:dyDescent="0.3">
      <c r="A12" s="18" t="s">
        <v>243</v>
      </c>
      <c r="B12" s="19">
        <v>22.2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24ED-3B36-4DB8-86F8-D9B901C367F8}">
  <dimension ref="A1:E33"/>
  <sheetViews>
    <sheetView workbookViewId="0">
      <selection sqref="A1:E1"/>
    </sheetView>
  </sheetViews>
  <sheetFormatPr defaultRowHeight="15" x14ac:dyDescent="0.25"/>
  <cols>
    <col min="1" max="1" width="11.5703125" customWidth="1"/>
    <col min="2" max="2" width="15" customWidth="1"/>
    <col min="3" max="3" width="20.140625" customWidth="1"/>
    <col min="4" max="4" width="27.5703125" customWidth="1"/>
    <col min="5" max="5" width="34.85546875" customWidth="1"/>
  </cols>
  <sheetData>
    <row r="1" spans="1:5" x14ac:dyDescent="0.25">
      <c r="A1" s="25" t="s">
        <v>10</v>
      </c>
      <c r="B1" s="25"/>
      <c r="C1" s="25"/>
      <c r="D1" s="25"/>
      <c r="E1" s="25"/>
    </row>
    <row r="2" spans="1:5" ht="25.5" x14ac:dyDescent="0.25">
      <c r="A2" s="3" t="s">
        <v>6</v>
      </c>
      <c r="B2" s="3" t="s">
        <v>7</v>
      </c>
      <c r="C2" s="4" t="s">
        <v>8</v>
      </c>
      <c r="D2" s="5" t="s">
        <v>11</v>
      </c>
      <c r="E2" s="5" t="s">
        <v>9</v>
      </c>
    </row>
    <row r="3" spans="1:5" x14ac:dyDescent="0.25">
      <c r="A3" s="6">
        <v>0</v>
      </c>
      <c r="B3" s="7">
        <v>1</v>
      </c>
      <c r="C3" s="7">
        <v>0.997</v>
      </c>
      <c r="D3" s="7">
        <v>0.99099999999999999</v>
      </c>
      <c r="E3" s="7">
        <v>1</v>
      </c>
    </row>
    <row r="4" spans="1:5" x14ac:dyDescent="0.25">
      <c r="A4" s="6">
        <v>1</v>
      </c>
      <c r="B4" s="7">
        <v>0.97899999999999998</v>
      </c>
      <c r="C4" s="7">
        <v>0.997</v>
      </c>
      <c r="D4" s="7">
        <v>0.99099999999999999</v>
      </c>
      <c r="E4" s="7">
        <v>1</v>
      </c>
    </row>
    <row r="5" spans="1:5" x14ac:dyDescent="0.25">
      <c r="A5" s="6">
        <v>2</v>
      </c>
      <c r="B5" s="7">
        <v>0.94</v>
      </c>
      <c r="C5" s="7">
        <v>0.997</v>
      </c>
      <c r="D5" s="7">
        <v>0.99099999999999999</v>
      </c>
      <c r="E5" s="7">
        <v>1</v>
      </c>
    </row>
    <row r="6" spans="1:5" x14ac:dyDescent="0.25">
      <c r="A6" s="6">
        <v>3</v>
      </c>
      <c r="B6" s="7">
        <v>0.94</v>
      </c>
      <c r="C6" s="7">
        <v>0.99299999999999999</v>
      </c>
      <c r="D6" s="7">
        <v>0.98599999999999999</v>
      </c>
      <c r="E6" s="7">
        <v>1</v>
      </c>
    </row>
    <row r="7" spans="1:5" x14ac:dyDescent="0.25">
      <c r="A7" s="6">
        <v>4</v>
      </c>
      <c r="B7" s="7">
        <v>0.94</v>
      </c>
      <c r="C7" s="7">
        <v>0.99</v>
      </c>
      <c r="D7" s="7">
        <v>0.98099999999999998</v>
      </c>
      <c r="E7" s="7">
        <v>0.99</v>
      </c>
    </row>
    <row r="8" spans="1:5" x14ac:dyDescent="0.25">
      <c r="A8" s="6">
        <v>5</v>
      </c>
      <c r="B8" s="7">
        <v>0.94</v>
      </c>
      <c r="C8" s="7">
        <v>0.98599999999999999</v>
      </c>
      <c r="D8" s="7">
        <v>0.97599999999999998</v>
      </c>
      <c r="E8" s="7">
        <v>0.98</v>
      </c>
    </row>
    <row r="9" spans="1:5" x14ac:dyDescent="0.25">
      <c r="A9" s="6">
        <v>6</v>
      </c>
      <c r="B9" s="7">
        <v>0.94</v>
      </c>
      <c r="C9" s="7">
        <v>0.98099999999999998</v>
      </c>
      <c r="D9" s="7">
        <v>0.97</v>
      </c>
      <c r="E9" s="7">
        <v>0.98</v>
      </c>
    </row>
    <row r="10" spans="1:5" x14ac:dyDescent="0.25">
      <c r="A10" s="6">
        <v>7</v>
      </c>
      <c r="B10" s="7">
        <v>0.94</v>
      </c>
      <c r="C10" s="7">
        <v>0.97599999999999998</v>
      </c>
      <c r="D10" s="7">
        <v>0.96399999999999997</v>
      </c>
      <c r="E10" s="7">
        <v>0.97</v>
      </c>
    </row>
    <row r="11" spans="1:5" x14ac:dyDescent="0.25">
      <c r="A11" s="6">
        <v>8</v>
      </c>
      <c r="B11" s="7">
        <v>0.94</v>
      </c>
      <c r="C11" s="7">
        <v>0.97099999999999997</v>
      </c>
      <c r="D11" s="7">
        <v>0.95799999999999996</v>
      </c>
      <c r="E11" s="7">
        <v>0.97</v>
      </c>
    </row>
    <row r="12" spans="1:5" x14ac:dyDescent="0.25">
      <c r="A12" s="6">
        <v>9</v>
      </c>
      <c r="B12" s="7">
        <v>0.94</v>
      </c>
      <c r="C12" s="7">
        <v>0.96499999999999997</v>
      </c>
      <c r="D12" s="7">
        <v>0.95199999999999996</v>
      </c>
      <c r="E12" s="7">
        <v>0.97</v>
      </c>
    </row>
    <row r="13" spans="1:5" x14ac:dyDescent="0.25">
      <c r="A13" s="6">
        <v>10</v>
      </c>
      <c r="B13" s="7">
        <v>0.94</v>
      </c>
      <c r="C13" s="7">
        <v>0.95899999999999996</v>
      </c>
      <c r="D13" s="7">
        <v>0.94599999999999995</v>
      </c>
      <c r="E13" s="7">
        <v>0.96</v>
      </c>
    </row>
    <row r="14" spans="1:5" x14ac:dyDescent="0.25">
      <c r="A14" s="6">
        <v>11</v>
      </c>
      <c r="B14" s="7">
        <v>0.94</v>
      </c>
      <c r="C14" s="7">
        <v>0.95299999999999996</v>
      </c>
      <c r="D14" s="7">
        <v>0.94</v>
      </c>
      <c r="E14" s="7">
        <v>0.96</v>
      </c>
    </row>
    <row r="15" spans="1:5" x14ac:dyDescent="0.25">
      <c r="A15" s="6">
        <v>12</v>
      </c>
      <c r="B15" s="7">
        <v>0.94</v>
      </c>
      <c r="C15" s="7">
        <v>0.91200000000000003</v>
      </c>
      <c r="D15" s="7">
        <v>0.93500000000000005</v>
      </c>
      <c r="E15" s="7">
        <v>0.95</v>
      </c>
    </row>
    <row r="16" spans="1:5" x14ac:dyDescent="0.25">
      <c r="A16" s="6">
        <v>13</v>
      </c>
      <c r="B16" s="7">
        <v>0.94</v>
      </c>
      <c r="C16" s="7">
        <v>0.85399999999999998</v>
      </c>
      <c r="D16" s="7">
        <v>0.92900000000000005</v>
      </c>
      <c r="E16" s="7">
        <v>0.95</v>
      </c>
    </row>
    <row r="17" spans="1:5" x14ac:dyDescent="0.25">
      <c r="A17" s="6">
        <v>14</v>
      </c>
      <c r="B17" s="7">
        <v>0.94</v>
      </c>
      <c r="C17" s="7">
        <v>0.83199999999999996</v>
      </c>
      <c r="D17" s="7">
        <v>0.91300000000000003</v>
      </c>
      <c r="E17" s="7">
        <v>0.95</v>
      </c>
    </row>
    <row r="18" spans="1:5" x14ac:dyDescent="0.25">
      <c r="A18" s="6">
        <v>15</v>
      </c>
      <c r="B18" s="7">
        <v>0.94</v>
      </c>
      <c r="C18" s="7">
        <v>0.81299999999999994</v>
      </c>
      <c r="D18" s="7">
        <v>0.90800000000000003</v>
      </c>
      <c r="E18" s="7">
        <v>0.94</v>
      </c>
    </row>
    <row r="19" spans="1:5" x14ac:dyDescent="0.25">
      <c r="A19" s="6">
        <v>16</v>
      </c>
      <c r="B19" s="7">
        <v>0.94</v>
      </c>
      <c r="C19" s="7">
        <v>0.79900000000000004</v>
      </c>
      <c r="D19" s="7">
        <v>0.90300000000000002</v>
      </c>
      <c r="E19" s="7">
        <v>0.94</v>
      </c>
    </row>
    <row r="20" spans="1:5" x14ac:dyDescent="0.25">
      <c r="A20" s="6">
        <v>17</v>
      </c>
      <c r="B20" s="7">
        <v>0.94</v>
      </c>
      <c r="C20" s="7">
        <v>0.78700000000000003</v>
      </c>
      <c r="D20" s="7">
        <v>0.89800000000000002</v>
      </c>
      <c r="E20" s="7">
        <v>0.93</v>
      </c>
    </row>
    <row r="21" spans="1:5" x14ac:dyDescent="0.25">
      <c r="A21" s="6">
        <v>18</v>
      </c>
      <c r="B21" s="7">
        <v>0.94</v>
      </c>
      <c r="C21" s="7">
        <v>0.77900000000000003</v>
      </c>
      <c r="D21" s="7">
        <v>0.89400000000000002</v>
      </c>
      <c r="E21" s="7">
        <v>0.93</v>
      </c>
    </row>
    <row r="22" spans="1:5" x14ac:dyDescent="0.25">
      <c r="A22" s="6">
        <v>19</v>
      </c>
      <c r="B22" s="7">
        <v>0.94</v>
      </c>
      <c r="C22" s="7">
        <v>0.77200000000000002</v>
      </c>
      <c r="D22" s="7">
        <v>0.89100000000000001</v>
      </c>
      <c r="E22" s="7">
        <v>0.92</v>
      </c>
    </row>
    <row r="23" spans="1:5" x14ac:dyDescent="0.25">
      <c r="A23" s="6">
        <v>20</v>
      </c>
      <c r="B23" s="7">
        <v>0.94</v>
      </c>
      <c r="C23" s="7">
        <v>0.76700000000000002</v>
      </c>
      <c r="D23" s="7">
        <v>0.88800000000000001</v>
      </c>
      <c r="E23" s="7">
        <v>0.92</v>
      </c>
    </row>
    <row r="24" spans="1:5" x14ac:dyDescent="0.25">
      <c r="A24" s="6">
        <v>21</v>
      </c>
      <c r="B24" s="7">
        <v>0.94</v>
      </c>
      <c r="C24" s="7">
        <v>0.76300000000000001</v>
      </c>
      <c r="D24" s="7">
        <v>0.88500000000000001</v>
      </c>
      <c r="E24" s="7">
        <v>0.92</v>
      </c>
    </row>
    <row r="25" spans="1:5" x14ac:dyDescent="0.25">
      <c r="A25" s="6">
        <v>22</v>
      </c>
      <c r="B25" s="7">
        <v>0.94</v>
      </c>
      <c r="C25" s="7">
        <v>0.76</v>
      </c>
      <c r="D25" s="7">
        <v>0.88300000000000001</v>
      </c>
      <c r="E25" s="7">
        <v>0.91</v>
      </c>
    </row>
    <row r="26" spans="1:5" x14ac:dyDescent="0.25">
      <c r="A26" s="6">
        <v>23</v>
      </c>
      <c r="B26" s="7">
        <v>0.94</v>
      </c>
      <c r="C26" s="7">
        <v>0.75700000000000001</v>
      </c>
      <c r="D26" s="7">
        <v>0.88</v>
      </c>
      <c r="E26" s="7">
        <v>0.91</v>
      </c>
    </row>
    <row r="27" spans="1:5" x14ac:dyDescent="0.25">
      <c r="A27" s="6">
        <v>24</v>
      </c>
      <c r="B27" s="7">
        <v>0.94</v>
      </c>
      <c r="C27" s="7">
        <v>0.75700000000000001</v>
      </c>
      <c r="D27" s="7">
        <v>0.879</v>
      </c>
      <c r="E27" s="7">
        <v>0.91</v>
      </c>
    </row>
    <row r="28" spans="1:5" x14ac:dyDescent="0.25">
      <c r="A28" s="6">
        <v>25</v>
      </c>
      <c r="B28" s="7">
        <v>0.94</v>
      </c>
      <c r="C28" s="7">
        <v>0.754</v>
      </c>
      <c r="D28" s="7">
        <v>0.877</v>
      </c>
      <c r="E28" s="7">
        <v>0.9</v>
      </c>
    </row>
    <row r="29" spans="1:5" x14ac:dyDescent="0.25">
      <c r="A29" s="6">
        <v>26</v>
      </c>
      <c r="B29" s="7">
        <v>0.94</v>
      </c>
      <c r="C29" s="7">
        <v>0.754</v>
      </c>
      <c r="D29" s="7">
        <v>0.875</v>
      </c>
      <c r="E29" s="7">
        <v>0.9</v>
      </c>
    </row>
    <row r="30" spans="1:5" x14ac:dyDescent="0.25">
      <c r="A30" s="6">
        <v>27</v>
      </c>
      <c r="B30" s="7">
        <v>0.94</v>
      </c>
      <c r="C30" s="7">
        <v>0.56699999999999995</v>
      </c>
      <c r="D30" s="7">
        <v>0.875</v>
      </c>
      <c r="E30" s="7">
        <v>0.9</v>
      </c>
    </row>
    <row r="31" spans="1:5" x14ac:dyDescent="0.25">
      <c r="A31" s="6">
        <v>28</v>
      </c>
      <c r="B31" s="7">
        <v>0.94</v>
      </c>
      <c r="C31" s="7">
        <v>0.752</v>
      </c>
      <c r="D31" s="7">
        <v>0.873</v>
      </c>
      <c r="E31" s="7">
        <v>0.89</v>
      </c>
    </row>
    <row r="32" spans="1:5" x14ac:dyDescent="0.25">
      <c r="A32" s="6">
        <v>29</v>
      </c>
      <c r="B32" s="7">
        <v>0.94</v>
      </c>
      <c r="C32" s="7">
        <v>0.752</v>
      </c>
      <c r="D32" s="7">
        <v>0.872</v>
      </c>
      <c r="E32" s="7">
        <v>0.89</v>
      </c>
    </row>
    <row r="33" spans="1:5" x14ac:dyDescent="0.25">
      <c r="A33" s="6">
        <v>30</v>
      </c>
      <c r="B33" s="7">
        <v>0.3</v>
      </c>
      <c r="C33" s="7">
        <v>0.3</v>
      </c>
      <c r="D33" s="7">
        <v>0.3</v>
      </c>
      <c r="E33" s="7">
        <v>0.3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4654-C3AA-4A46-9EEA-1A2EED7D6090}">
  <sheetPr>
    <tabColor theme="3" tint="9.9978637043366805E-2"/>
  </sheetPr>
  <dimension ref="A1:HC2"/>
  <sheetViews>
    <sheetView workbookViewId="0"/>
  </sheetViews>
  <sheetFormatPr defaultRowHeight="15" x14ac:dyDescent="0.25"/>
  <cols>
    <col min="1" max="1" width="26.85546875" customWidth="1"/>
    <col min="2" max="211" width="12.42578125" customWidth="1"/>
  </cols>
  <sheetData>
    <row r="1" spans="1:211" ht="30" x14ac:dyDescent="0.25">
      <c r="A1" s="9" t="s">
        <v>235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  <c r="M1" s="8" t="s">
        <v>35</v>
      </c>
      <c r="N1" s="8" t="s">
        <v>36</v>
      </c>
      <c r="O1" s="8" t="s">
        <v>37</v>
      </c>
      <c r="P1" s="8" t="s">
        <v>38</v>
      </c>
      <c r="Q1" s="8" t="s">
        <v>39</v>
      </c>
      <c r="R1" s="8" t="s">
        <v>40</v>
      </c>
      <c r="S1" s="8" t="s">
        <v>41</v>
      </c>
      <c r="T1" s="8" t="s">
        <v>42</v>
      </c>
      <c r="U1" s="8" t="s">
        <v>43</v>
      </c>
      <c r="V1" s="8" t="s">
        <v>44</v>
      </c>
      <c r="W1" s="8" t="s">
        <v>45</v>
      </c>
      <c r="X1" s="8" t="s">
        <v>46</v>
      </c>
      <c r="Y1" s="8" t="s">
        <v>47</v>
      </c>
      <c r="Z1" s="8" t="s">
        <v>48</v>
      </c>
      <c r="AA1" s="8" t="s">
        <v>49</v>
      </c>
      <c r="AB1" s="8" t="s">
        <v>50</v>
      </c>
      <c r="AC1" s="8" t="s">
        <v>51</v>
      </c>
      <c r="AD1" s="8" t="s">
        <v>52</v>
      </c>
      <c r="AE1" s="8" t="s">
        <v>53</v>
      </c>
      <c r="AF1" s="8" t="s">
        <v>54</v>
      </c>
      <c r="AG1" s="8" t="s">
        <v>55</v>
      </c>
      <c r="AH1" s="8" t="s">
        <v>56</v>
      </c>
      <c r="AI1" s="8" t="s">
        <v>57</v>
      </c>
      <c r="AJ1" s="8" t="s">
        <v>58</v>
      </c>
      <c r="AK1" s="8" t="s">
        <v>59</v>
      </c>
      <c r="AL1" s="8" t="s">
        <v>60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67</v>
      </c>
      <c r="AT1" s="8" t="s">
        <v>68</v>
      </c>
      <c r="AU1" s="8" t="s">
        <v>69</v>
      </c>
      <c r="AV1" s="8" t="s">
        <v>70</v>
      </c>
      <c r="AW1" s="8" t="s">
        <v>71</v>
      </c>
      <c r="AX1" s="8" t="s">
        <v>72</v>
      </c>
      <c r="AY1" s="8" t="s">
        <v>73</v>
      </c>
      <c r="AZ1" s="8" t="s">
        <v>74</v>
      </c>
      <c r="BA1" s="8" t="s">
        <v>75</v>
      </c>
      <c r="BB1" s="8" t="s">
        <v>76</v>
      </c>
      <c r="BC1" s="8" t="s">
        <v>77</v>
      </c>
      <c r="BD1" s="8" t="s">
        <v>78</v>
      </c>
      <c r="BE1" s="8" t="s">
        <v>79</v>
      </c>
      <c r="BF1" s="8" t="s">
        <v>80</v>
      </c>
      <c r="BG1" s="8" t="s">
        <v>81</v>
      </c>
      <c r="BH1" s="8" t="s">
        <v>82</v>
      </c>
      <c r="BI1" s="8" t="s">
        <v>83</v>
      </c>
      <c r="BJ1" s="8" t="s">
        <v>84</v>
      </c>
      <c r="BK1" s="8" t="s">
        <v>85</v>
      </c>
      <c r="BL1" s="8" t="s">
        <v>86</v>
      </c>
      <c r="BM1" s="8" t="s">
        <v>87</v>
      </c>
      <c r="BN1" s="8" t="s">
        <v>88</v>
      </c>
      <c r="BO1" s="8" t="s">
        <v>89</v>
      </c>
      <c r="BP1" s="8" t="s">
        <v>90</v>
      </c>
      <c r="BQ1" s="8" t="s">
        <v>91</v>
      </c>
      <c r="BR1" s="8" t="s">
        <v>92</v>
      </c>
      <c r="BS1" s="8" t="s">
        <v>93</v>
      </c>
      <c r="BT1" s="8" t="s">
        <v>94</v>
      </c>
      <c r="BU1" s="8" t="s">
        <v>95</v>
      </c>
      <c r="BV1" s="8" t="s">
        <v>96</v>
      </c>
      <c r="BW1" s="8" t="s">
        <v>97</v>
      </c>
      <c r="BX1" s="8" t="s">
        <v>98</v>
      </c>
      <c r="BY1" s="8" t="s">
        <v>99</v>
      </c>
      <c r="BZ1" s="8" t="s">
        <v>100</v>
      </c>
      <c r="CA1" s="8" t="s">
        <v>101</v>
      </c>
      <c r="CB1" s="8" t="s">
        <v>102</v>
      </c>
      <c r="CC1" s="8" t="s">
        <v>103</v>
      </c>
      <c r="CD1" s="8" t="s">
        <v>104</v>
      </c>
      <c r="CE1" s="8" t="s">
        <v>105</v>
      </c>
      <c r="CF1" s="8" t="s">
        <v>106</v>
      </c>
      <c r="CG1" s="8" t="s">
        <v>107</v>
      </c>
      <c r="CH1" s="8" t="s">
        <v>108</v>
      </c>
      <c r="CI1" s="8" t="s">
        <v>109</v>
      </c>
      <c r="CJ1" s="8" t="s">
        <v>110</v>
      </c>
      <c r="CK1" s="8" t="s">
        <v>111</v>
      </c>
      <c r="CL1" s="8" t="s">
        <v>112</v>
      </c>
      <c r="CM1" s="8" t="s">
        <v>113</v>
      </c>
      <c r="CN1" s="8" t="s">
        <v>114</v>
      </c>
      <c r="CO1" s="8" t="s">
        <v>115</v>
      </c>
      <c r="CP1" s="8" t="s">
        <v>116</v>
      </c>
      <c r="CQ1" s="8" t="s">
        <v>117</v>
      </c>
      <c r="CR1" s="8" t="s">
        <v>118</v>
      </c>
      <c r="CS1" s="8" t="s">
        <v>119</v>
      </c>
      <c r="CT1" s="8" t="s">
        <v>120</v>
      </c>
      <c r="CU1" s="8" t="s">
        <v>121</v>
      </c>
      <c r="CV1" s="8" t="s">
        <v>122</v>
      </c>
      <c r="CW1" s="8" t="s">
        <v>123</v>
      </c>
      <c r="CX1" s="8" t="s">
        <v>124</v>
      </c>
      <c r="CY1" s="8" t="s">
        <v>125</v>
      </c>
      <c r="CZ1" s="8" t="s">
        <v>126</v>
      </c>
      <c r="DA1" s="8" t="s">
        <v>127</v>
      </c>
      <c r="DB1" s="8" t="s">
        <v>128</v>
      </c>
      <c r="DC1" s="8" t="s">
        <v>129</v>
      </c>
      <c r="DD1" s="8" t="s">
        <v>130</v>
      </c>
      <c r="DE1" s="8" t="s">
        <v>131</v>
      </c>
      <c r="DF1" s="8" t="s">
        <v>132</v>
      </c>
      <c r="DG1" s="8" t="s">
        <v>133</v>
      </c>
      <c r="DH1" s="8" t="s">
        <v>134</v>
      </c>
      <c r="DI1" s="8" t="s">
        <v>135</v>
      </c>
      <c r="DJ1" s="8" t="s">
        <v>136</v>
      </c>
      <c r="DK1" s="8" t="s">
        <v>137</v>
      </c>
      <c r="DL1" s="8" t="s">
        <v>138</v>
      </c>
      <c r="DM1" s="8" t="s">
        <v>139</v>
      </c>
      <c r="DN1" s="8" t="s">
        <v>140</v>
      </c>
      <c r="DO1" s="8" t="s">
        <v>141</v>
      </c>
      <c r="DP1" s="8" t="s">
        <v>142</v>
      </c>
      <c r="DQ1" s="8" t="s">
        <v>143</v>
      </c>
      <c r="DR1" s="8" t="s">
        <v>144</v>
      </c>
      <c r="DS1" s="8" t="s">
        <v>145</v>
      </c>
      <c r="DT1" s="8" t="s">
        <v>146</v>
      </c>
      <c r="DU1" s="8" t="s">
        <v>147</v>
      </c>
      <c r="DV1" s="8" t="s">
        <v>148</v>
      </c>
      <c r="DW1" s="8" t="s">
        <v>149</v>
      </c>
      <c r="DX1" s="8" t="s">
        <v>150</v>
      </c>
      <c r="DY1" s="8" t="s">
        <v>151</v>
      </c>
      <c r="DZ1" s="8" t="s">
        <v>152</v>
      </c>
      <c r="EA1" s="8" t="s">
        <v>153</v>
      </c>
      <c r="EB1" s="8" t="s">
        <v>154</v>
      </c>
      <c r="EC1" s="8" t="s">
        <v>155</v>
      </c>
      <c r="ED1" s="8" t="s">
        <v>156</v>
      </c>
      <c r="EE1" s="8" t="s">
        <v>157</v>
      </c>
      <c r="EF1" s="8" t="s">
        <v>158</v>
      </c>
      <c r="EG1" s="8" t="s">
        <v>159</v>
      </c>
      <c r="EH1" s="8" t="s">
        <v>160</v>
      </c>
      <c r="EI1" s="8" t="s">
        <v>161</v>
      </c>
      <c r="EJ1" s="8" t="s">
        <v>162</v>
      </c>
      <c r="EK1" s="8" t="s">
        <v>163</v>
      </c>
      <c r="EL1" s="8" t="s">
        <v>164</v>
      </c>
      <c r="EM1" s="8" t="s">
        <v>165</v>
      </c>
      <c r="EN1" s="8" t="s">
        <v>166</v>
      </c>
      <c r="EO1" s="8" t="s">
        <v>167</v>
      </c>
      <c r="EP1" s="8" t="s">
        <v>168</v>
      </c>
      <c r="EQ1" s="8" t="s">
        <v>169</v>
      </c>
      <c r="ER1" s="8" t="s">
        <v>170</v>
      </c>
      <c r="ES1" s="8" t="s">
        <v>171</v>
      </c>
      <c r="ET1" s="8" t="s">
        <v>172</v>
      </c>
      <c r="EU1" s="8" t="s">
        <v>173</v>
      </c>
      <c r="EV1" s="8" t="s">
        <v>174</v>
      </c>
      <c r="EW1" s="8" t="s">
        <v>175</v>
      </c>
      <c r="EX1" s="8" t="s">
        <v>176</v>
      </c>
      <c r="EY1" s="8" t="s">
        <v>177</v>
      </c>
      <c r="EZ1" s="8" t="s">
        <v>178</v>
      </c>
      <c r="FA1" s="8" t="s">
        <v>179</v>
      </c>
      <c r="FB1" s="8" t="s">
        <v>180</v>
      </c>
      <c r="FC1" s="8" t="s">
        <v>181</v>
      </c>
      <c r="FD1" s="8" t="s">
        <v>182</v>
      </c>
      <c r="FE1" s="8" t="s">
        <v>183</v>
      </c>
      <c r="FF1" s="8" t="s">
        <v>184</v>
      </c>
      <c r="FG1" s="8" t="s">
        <v>185</v>
      </c>
      <c r="FH1" s="8" t="s">
        <v>186</v>
      </c>
      <c r="FI1" s="8" t="s">
        <v>187</v>
      </c>
      <c r="FJ1" s="8" t="s">
        <v>188</v>
      </c>
      <c r="FK1" s="8" t="s">
        <v>189</v>
      </c>
      <c r="FL1" s="8" t="s">
        <v>190</v>
      </c>
      <c r="FM1" s="8" t="s">
        <v>191</v>
      </c>
      <c r="FN1" s="8" t="s">
        <v>192</v>
      </c>
      <c r="FO1" s="8" t="s">
        <v>193</v>
      </c>
      <c r="FP1" s="8" t="s">
        <v>194</v>
      </c>
      <c r="FQ1" s="8" t="s">
        <v>195</v>
      </c>
      <c r="FR1" s="8" t="s">
        <v>196</v>
      </c>
      <c r="FS1" s="8" t="s">
        <v>197</v>
      </c>
      <c r="FT1" s="8" t="s">
        <v>198</v>
      </c>
      <c r="FU1" s="8" t="s">
        <v>199</v>
      </c>
      <c r="FV1" s="8" t="s">
        <v>200</v>
      </c>
      <c r="FW1" s="8" t="s">
        <v>201</v>
      </c>
      <c r="FX1" s="8" t="s">
        <v>202</v>
      </c>
      <c r="FY1" s="8" t="s">
        <v>203</v>
      </c>
      <c r="FZ1" s="8" t="s">
        <v>204</v>
      </c>
      <c r="GA1" s="8" t="s">
        <v>205</v>
      </c>
      <c r="GB1" s="8" t="s">
        <v>206</v>
      </c>
      <c r="GC1" s="8" t="s">
        <v>207</v>
      </c>
      <c r="GD1" s="8" t="s">
        <v>208</v>
      </c>
      <c r="GE1" s="8" t="s">
        <v>209</v>
      </c>
      <c r="GF1" s="8" t="s">
        <v>210</v>
      </c>
      <c r="GG1" s="8" t="s">
        <v>211</v>
      </c>
      <c r="GH1" s="8" t="s">
        <v>212</v>
      </c>
      <c r="GI1" s="8" t="s">
        <v>213</v>
      </c>
      <c r="GJ1" s="8" t="s">
        <v>214</v>
      </c>
      <c r="GK1" s="8" t="s">
        <v>215</v>
      </c>
      <c r="GL1" s="8" t="s">
        <v>216</v>
      </c>
      <c r="GM1" s="8" t="s">
        <v>217</v>
      </c>
      <c r="GN1" s="8" t="s">
        <v>218</v>
      </c>
      <c r="GO1" s="8" t="s">
        <v>219</v>
      </c>
      <c r="GP1" s="8" t="s">
        <v>220</v>
      </c>
      <c r="GQ1" s="8" t="s">
        <v>221</v>
      </c>
      <c r="GR1" s="8" t="s">
        <v>222</v>
      </c>
      <c r="GS1" s="8" t="s">
        <v>223</v>
      </c>
      <c r="GT1" s="8" t="s">
        <v>224</v>
      </c>
      <c r="GU1" s="8" t="s">
        <v>225</v>
      </c>
      <c r="GV1" s="8" t="s">
        <v>226</v>
      </c>
      <c r="GW1" s="8" t="s">
        <v>227</v>
      </c>
      <c r="GX1" s="8" t="s">
        <v>228</v>
      </c>
      <c r="GY1" s="8" t="s">
        <v>229</v>
      </c>
      <c r="GZ1" s="8" t="s">
        <v>230</v>
      </c>
      <c r="HA1" s="8" t="s">
        <v>231</v>
      </c>
      <c r="HB1" s="8" t="s">
        <v>232</v>
      </c>
      <c r="HC1" s="8" t="s">
        <v>233</v>
      </c>
    </row>
    <row r="2" spans="1:211" ht="30" x14ac:dyDescent="0.25">
      <c r="A2" s="10" t="s">
        <v>234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cm="1">
        <f t="array" ref="CD2">INDEX(Calculations!$B$6:$AZ$6,COUNTIF(CE2:$HC2,"&gt;0")+1)</f>
        <v>6.3758554998347974E-5</v>
      </c>
      <c r="CE2" cm="1">
        <f t="array" ref="CE2">INDEX(Calculations!$B$6:$AZ$6,COUNTIF(CF2:$HC2,"&gt;0")+1)</f>
        <v>1.4006034831220358E-4</v>
      </c>
      <c r="CF2" cm="1">
        <f t="array" ref="CF2">INDEX(Calculations!$B$6:$AZ$6,COUNTIF(CG2:$HC2,"&gt;0")+1)</f>
        <v>2.3113640341805268E-4</v>
      </c>
      <c r="CG2" cm="1">
        <f t="array" ref="CG2">INDEX(Calculations!$B$6:$AZ$6,COUNTIF(CH2:$HC2,"&gt;0")+1)</f>
        <v>3.395121250354253E-4</v>
      </c>
      <c r="CH2" cm="1">
        <f t="array" ref="CH2">INDEX(Calculations!$B$6:$AZ$6,COUNTIF(CI2:$HC2,"&gt;0")+1)</f>
        <v>4.6802397241129008E-4</v>
      </c>
      <c r="CI2" cm="1">
        <f t="array" ref="CI2">INDEX(Calculations!$B$6:$AZ$6,COUNTIF(CJ2:$HC2,"&gt;0")+1)</f>
        <v>6.1983216233548084E-4</v>
      </c>
      <c r="CJ2" cm="1">
        <f t="array" ref="CJ2">INDEX(Calculations!$B$6:$AZ$6,COUNTIF(CK2:$HC2,"&gt;0")+1)</f>
        <v>7.9842816094936842E-4</v>
      </c>
      <c r="CK2" cm="1">
        <f t="array" ref="CK2">INDEX(Calculations!$B$6:$AZ$6,COUNTIF(CL2:$HC2,"&gt;0")+1)</f>
        <v>1.0076356377359192E-3</v>
      </c>
      <c r="CL2" cm="1">
        <f t="array" ref="CL2">INDEX(Calculations!$B$6:$AZ$6,COUNTIF(CM2:$HC2,"&gt;0")+1)</f>
        <v>1.2516035037630799E-3</v>
      </c>
      <c r="CM2" cm="1">
        <f t="array" ref="CM2">INDEX(Calculations!$B$6:$AZ$6,COUNTIF(CN2:$HC2,"&gt;0")+1)</f>
        <v>1.53478964868602E-3</v>
      </c>
      <c r="CN2" cm="1">
        <f t="array" ref="CN2">INDEX(Calculations!$B$6:$AZ$6,COUNTIF(CO2:$HC2,"&gt;0")+1)</f>
        <v>1.8619340363392101E-3</v>
      </c>
      <c r="CO2" cm="1">
        <f t="array" ref="CO2">INDEX(Calculations!$B$6:$AZ$6,COUNTIF(CP2:$HC2,"&gt;0")+1)</f>
        <v>2.2380199253197314E-3</v>
      </c>
      <c r="CP2" cm="1">
        <f t="array" ref="CP2">INDEX(Calculations!$B$6:$AZ$6,COUNTIF(CQ2:$HC2,"&gt;0")+1)</f>
        <v>2.6682221557343786E-3</v>
      </c>
      <c r="CQ2" cm="1">
        <f t="array" ref="CQ2">INDEX(Calculations!$B$6:$AZ$6,COUNTIF(CR2:$HC2,"&gt;0")+1)</f>
        <v>3.1578416911779905E-3</v>
      </c>
      <c r="CR2" cm="1">
        <f t="array" ref="CR2">INDEX(Calculations!$B$6:$AZ$6,COUNTIF(CS2:$HC2,"&gt;0")+1)</f>
        <v>3.712225928283366E-3</v>
      </c>
      <c r="CS2" cm="1">
        <f t="array" ref="CS2">INDEX(Calculations!$B$6:$AZ$6,COUNTIF(CT2:$HC2,"&gt;0")+1)</f>
        <v>4.336674683824729E-3</v>
      </c>
      <c r="CT2" cm="1">
        <f t="array" ref="CT2">INDEX(Calculations!$B$6:$AZ$6,COUNTIF(CU2:$HC2,"&gt;0")+1)</f>
        <v>5.0363322365897644E-3</v>
      </c>
      <c r="CU2" cm="1">
        <f t="array" ref="CU2">INDEX(Calculations!$B$6:$AZ$6,COUNTIF(CV2:$HC2,"&gt;0")+1)</f>
        <v>5.8160663291400979E-3</v>
      </c>
      <c r="CV2" cm="1">
        <f t="array" ref="CV2">INDEX(Calculations!$B$6:$AZ$6,COUNTIF(CW2:$HC2,"&gt;0")+1)</f>
        <v>6.680335609903592E-3</v>
      </c>
      <c r="CW2" cm="1">
        <f t="array" ref="CW2">INDEX(Calculations!$B$6:$AZ$6,COUNTIF(CX2:$HC2,"&gt;0")+1)</f>
        <v>7.6330476012252636E-3</v>
      </c>
      <c r="CX2" cm="1">
        <f t="array" ref="CX2">INDEX(Calculations!$B$6:$AZ$6,COUNTIF(CY2:$HC2,"&gt;0")+1)</f>
        <v>8.6774098924622765E-3</v>
      </c>
      <c r="CY2" cm="1">
        <f t="array" ref="CY2">INDEX(Calculations!$B$6:$AZ$6,COUNTIF(CZ2:$HC2,"&gt;0")+1)</f>
        <v>9.8157778538863864E-3</v>
      </c>
      <c r="CZ2" cm="1">
        <f t="array" ref="CZ2">INDEX(Calculations!$B$6:$AZ$6,COUNTIF(DA2:$HC2,"&gt;0")+1)</f>
        <v>1.1049502719360317E-2</v>
      </c>
      <c r="DA2" cm="1">
        <f t="array" ref="DA2">INDEX(Calculations!$B$6:$AZ$6,COUNTIF(DB2:$HC2,"&gt;0")+1)</f>
        <v>1.2378784364243197E-2</v>
      </c>
      <c r="DB2" cm="1">
        <f t="array" ref="DB2">INDEX(Calculations!$B$6:$AZ$6,COUNTIF(DC2:$HC2,"&gt;0")+1)</f>
        <v>1.3802533480304061E-2</v>
      </c>
      <c r="DC2" cm="1">
        <f t="array" ref="DC2">INDEX(Calculations!$B$6:$AZ$6,COUNTIF(DD2:$HC2,"&gt;0")+1)</f>
        <v>1.5318248093427685E-2</v>
      </c>
      <c r="DD2" cm="1">
        <f t="array" ref="DD2">INDEX(Calculations!$B$6:$AZ$6,COUNTIF(DE2:$HC2,"&gt;0")+1)</f>
        <v>1.6921909457347849E-2</v>
      </c>
      <c r="DE2" cm="1">
        <f t="array" ref="DE2">INDEX(Calculations!$B$6:$AZ$6,COUNTIF(DF2:$HC2,"&gt;0")+1)</f>
        <v>1.8607902266875063E-2</v>
      </c>
      <c r="DF2" cm="1">
        <f t="array" ref="DF2">INDEX(Calculations!$B$6:$AZ$6,COUNTIF(DG2:$HC2,"&gt;0")+1)</f>
        <v>2.0368963852577183E-2</v>
      </c>
      <c r="DG2" cm="1">
        <f t="array" ref="DG2">INDEX(Calculations!$B$6:$AZ$6,COUNTIF(DH2:$HC2,"&gt;0")+1)</f>
        <v>2.2196166538662569E-2</v>
      </c>
      <c r="DH2" cm="1">
        <f t="array" ref="DH2">INDEX(Calculations!$B$6:$AZ$6,COUNTIF(DI2:$HC2,"&gt;0")+1)</f>
        <v>2.4078936668643976E-2</v>
      </c>
      <c r="DI2" cm="1">
        <f t="array" ref="DI2">INDEX(Calculations!$B$6:$AZ$6,COUNTIF(DJ2:$HC2,"&gt;0")+1)</f>
        <v>2.6005112940459322E-2</v>
      </c>
      <c r="DJ2" cm="1">
        <f t="array" ref="DJ2">INDEX(Calculations!$B$6:$AZ$6,COUNTIF(DK2:$HC2,"&gt;0")+1)</f>
        <v>2.7961045665188474E-2</v>
      </c>
      <c r="DK2" cm="1">
        <f t="array" ref="DK2">INDEX(Calculations!$B$6:$AZ$6,COUNTIF(DL2:$HC2,"&gt;0")+1)</f>
        <v>2.993173740221319E-2</v>
      </c>
      <c r="DL2" cm="1">
        <f t="array" ref="DL2">INDEX(Calculations!$B$6:$AZ$6,COUNTIF(DM2:$HC2,"&gt;0")+1)</f>
        <v>3.1901024168767632E-2</v>
      </c>
      <c r="DM2" cm="1">
        <f t="array" ref="DM2">INDEX(Calculations!$B$6:$AZ$6,COUNTIF(DN2:$HC2,"&gt;0")+1)</f>
        <v>3.3851795121837433E-2</v>
      </c>
      <c r="DN2" cm="1">
        <f t="array" ref="DN2">INDEX(Calculations!$B$6:$AZ$6,COUNTIF(DO2:$HC2,"&gt;0")+1)</f>
        <v>3.576624732108951E-2</v>
      </c>
      <c r="DO2" cm="1">
        <f t="array" ref="DO2">INDEX(Calculations!$B$6:$AZ$6,COUNTIF(DP2:$HC2,"&gt;0")+1)</f>
        <v>3.7626170965051685E-2</v>
      </c>
      <c r="DP2" cm="1">
        <f t="array" ref="DP2">INDEX(Calculations!$B$6:$AZ$6,COUNTIF(DQ2:$HC2,"&gt;0")+1)</f>
        <v>3.9413259417212916E-2</v>
      </c>
      <c r="DQ2" cm="1">
        <f t="array" ref="DQ2">INDEX(Calculations!$B$6:$AZ$6,COUNTIF(DR2:$HC2,"&gt;0")+1)</f>
        <v>4.1109437479695428E-2</v>
      </c>
      <c r="DR2" cm="1">
        <f t="array" ref="DR2">INDEX(Calculations!$B$6:$AZ$6,COUNTIF(DS2:$HC2,"&gt;0")+1)</f>
        <v>4.2697200818370286E-2</v>
      </c>
      <c r="DS2" cm="1">
        <f t="array" ref="DS2">INDEX(Calculations!$B$6:$AZ$6,COUNTIF(DT2:$HC2,"&gt;0")+1)</f>
        <v>4.415995931128211E-2</v>
      </c>
      <c r="DT2" cm="1">
        <f t="array" ref="DT2">INDEX(Calculations!$B$6:$AZ$6,COUNTIF(DU2:$HC2,"&gt;0")+1)</f>
        <v>4.5482377562410338E-2</v>
      </c>
      <c r="DU2" cm="1">
        <f t="array" ref="DU2">INDEX(Calculations!$B$6:$AZ$6,COUNTIF(DV2:$HC2,"&gt;0")+1)</f>
        <v>4.6650707228810789E-2</v>
      </c>
      <c r="DV2" cm="1">
        <f t="array" ref="DV2">INDEX(Calculations!$B$6:$AZ$6,COUNTIF(DW2:$HC2,"&gt;0")+1)</f>
        <v>4.7653108874577611E-2</v>
      </c>
      <c r="DW2" cm="1">
        <f t="array" ref="DW2">INDEX(Calculations!$B$6:$AZ$6,COUNTIF(DX2:$HC2,"&gt;0")+1)</f>
        <v>4.8479967596651581E-2</v>
      </c>
      <c r="DX2" cm="1">
        <f t="array" ref="DX2">INDEX(Calculations!$B$6:$AZ$6,COUNTIF(DY2:$HC2,"&gt;0")+1)</f>
        <v>4.9124221909465797E-2</v>
      </c>
      <c r="DY2" cm="1">
        <f t="array" ref="DY2">INDEX(Calculations!$B$6:$AZ$6,COUNTIF(DZ2:$HC2,"&gt;0")+1)</f>
        <v>4.9581767885936025E-2</v>
      </c>
      <c r="DZ2" cm="1">
        <f t="array" ref="DZ2">INDEX(Calculations!$B$6:$AZ$6,COUNTIF(EA2:$HC2,"&gt;0")+1)</f>
        <v>4.9852160520590598E-2</v>
      </c>
      <c r="EA2" cm="1">
        <f t="array" ref="EA2">INDEX(Calculations!$B$6:$AZ$6,COUNTIF(EB2:$HC2,"&gt;0")+1)</f>
        <v>4.9941081907415655E-2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CDCA-E233-4D74-A247-88A2FE0BE258}">
  <sheetPr>
    <tabColor theme="3" tint="9.9978637043366805E-2"/>
  </sheetPr>
  <dimension ref="A1:HD2"/>
  <sheetViews>
    <sheetView tabSelected="1" topLeftCell="AQ1" workbookViewId="0">
      <selection activeCell="AY3" sqref="AY3"/>
    </sheetView>
  </sheetViews>
  <sheetFormatPr defaultRowHeight="15" x14ac:dyDescent="0.25"/>
  <cols>
    <col min="1" max="1" width="26.5703125" customWidth="1"/>
  </cols>
  <sheetData>
    <row r="1" spans="1:212" x14ac:dyDescent="0.25">
      <c r="A1" t="s">
        <v>245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</row>
    <row r="2" spans="1:212" ht="45" x14ac:dyDescent="0.25">
      <c r="A2" s="10" t="s">
        <v>246</v>
      </c>
      <c r="B2">
        <f>Calculations!B7</f>
        <v>0</v>
      </c>
      <c r="C2">
        <f>Calculations!C7</f>
        <v>1.7805258402272539E-3</v>
      </c>
      <c r="D2">
        <f>Calculations!D7</f>
        <v>5.4238899945548685E-3</v>
      </c>
      <c r="E2">
        <f>Calculations!E7</f>
        <v>9.2281093631599309E-3</v>
      </c>
      <c r="F2">
        <f>Calculations!F7</f>
        <v>1.3114799334665243E-2</v>
      </c>
      <c r="G2">
        <f>Calculations!G7</f>
        <v>1.7055678109221407E-2</v>
      </c>
      <c r="H2">
        <f>Calculations!H7</f>
        <v>2.1035388234692781E-2</v>
      </c>
      <c r="I2">
        <f>Calculations!I7</f>
        <v>2.5044200523478943E-2</v>
      </c>
      <c r="J2">
        <f>Calculations!J7</f>
        <v>2.9075398473037677E-2</v>
      </c>
      <c r="K2">
        <f>Calculations!K7</f>
        <v>3.3124090595303565E-2</v>
      </c>
      <c r="L2">
        <f>Calculations!L7</f>
        <v>3.7186590882832007E-2</v>
      </c>
      <c r="M2">
        <f>Calculations!M7</f>
        <v>4.1260064998950227E-2</v>
      </c>
      <c r="N2">
        <f>Calculations!N7</f>
        <v>4.5342315722834106E-2</v>
      </c>
      <c r="O2">
        <f>Calculations!O7</f>
        <v>4.943164813899685E-2</v>
      </c>
      <c r="P2">
        <f>Calculations!P7</f>
        <v>5.3526784123175901E-2</v>
      </c>
      <c r="Q2">
        <f>Calculations!Q7</f>
        <v>5.7626809628520313E-2</v>
      </c>
      <c r="R2">
        <f>Calculations!R7</f>
        <v>6.1731145562481743E-2</v>
      </c>
      <c r="S2">
        <f>Calculations!S7</f>
        <v>6.5839537162283163E-2</v>
      </c>
      <c r="T2">
        <f>Calculations!T7</f>
        <v>6.9952059309580428E-2</v>
      </c>
      <c r="U2">
        <f>Calculations!U7</f>
        <v>7.4069136951086217E-2</v>
      </c>
      <c r="V2">
        <f>Calculations!V7</f>
        <v>7.8191581127134355E-2</v>
      </c>
      <c r="W2">
        <f>Calculations!W7</f>
        <v>8.2320642301122543E-2</v>
      </c>
      <c r="X2">
        <f>Calculations!X7</f>
        <v>8.6458083899014881E-2</v>
      </c>
      <c r="Y2">
        <f>Calculations!Y7</f>
        <v>9.0606280350501611E-2</v>
      </c>
      <c r="Z2">
        <f>Calculations!Z7</f>
        <v>9.4768345615028685E-2</v>
      </c>
      <c r="AA2">
        <f>Calculations!AA7</f>
        <v>9.8948300346039089E-2</v>
      </c>
      <c r="AB2">
        <f>Calculations!AB7</f>
        <v>0.10315128871757681</v>
      </c>
      <c r="AC2">
        <f>Calculations!AC7</f>
        <v>0.10738385981765565</v>
      </c>
      <c r="AD2">
        <f>Calculations!AD7</f>
        <v>0.11165433384728421</v>
      </c>
      <c r="AE2">
        <f>Calculations!AE7</f>
        <v>0.11597328081068911</v>
      </c>
      <c r="AF2">
        <f>Calculations!AF7</f>
        <v>0.12035414993409603</v>
      </c>
      <c r="AG2">
        <f>Calculations!AG7</f>
        <v>0.1248141032382323</v>
      </c>
      <c r="AH2">
        <f>Calculations!AH7</f>
        <v>0.12937512892050151</v>
      </c>
      <c r="AI2">
        <f>Calculations!AI7</f>
        <v>0.13406554334562018</v>
      </c>
      <c r="AJ2">
        <f>Calculations!AJ7</f>
        <v>0.13892204086178234</v>
      </c>
      <c r="AK2">
        <f>Calculations!AK7</f>
        <v>0.14399252908466512</v>
      </c>
      <c r="AL2">
        <f>Calculations!AL7</f>
        <v>0.14934011232493538</v>
      </c>
      <c r="AM2">
        <f>Calculations!AM7</f>
        <v>0.15504879070140029</v>
      </c>
      <c r="AN2">
        <f>Calculations!AN7</f>
        <v>0.16123178854882186</v>
      </c>
      <c r="AO2">
        <f>Calculations!AO7</f>
        <v>0.16804403067447776</v>
      </c>
      <c r="AP2">
        <f>Calculations!AP7</f>
        <v>0.17570138429629648</v>
      </c>
      <c r="AQ2">
        <f>Calculations!AQ7</f>
        <v>0.184511372724845</v>
      </c>
      <c r="AR2">
        <f>Calculations!AR7</f>
        <v>0.19492424341546283</v>
      </c>
      <c r="AS2">
        <f>Calculations!AS7</f>
        <v>0.20762214926878136</v>
      </c>
      <c r="AT2">
        <f>Calculations!AT7</f>
        <v>0.22368449329433546</v>
      </c>
      <c r="AU2">
        <f>Calculations!AU7</f>
        <v>0.244918220042324</v>
      </c>
      <c r="AV2">
        <f>Calculations!AV7</f>
        <v>0.27458389943951667</v>
      </c>
      <c r="AW2">
        <f>Calculations!AW7</f>
        <v>0.31921016548691594</v>
      </c>
      <c r="AX2">
        <f>Calculations!AX7</f>
        <v>0.39403596213756642</v>
      </c>
      <c r="AY2">
        <f>Calculations!AY7</f>
        <v>0.54477797773124181</v>
      </c>
      <c r="AZ2">
        <f>Calculations!AZ7</f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0EA8-E6F6-48A1-851A-35B407BAB6AF}">
  <sheetPr>
    <tabColor theme="3" tint="0.749992370372631"/>
  </sheetPr>
  <dimension ref="A1:B2"/>
  <sheetViews>
    <sheetView workbookViewId="0">
      <selection activeCell="F20" sqref="F20"/>
    </sheetView>
  </sheetViews>
  <sheetFormatPr defaultRowHeight="15" x14ac:dyDescent="0.25"/>
  <cols>
    <col min="1" max="1" width="23.140625" customWidth="1"/>
    <col min="2" max="2" width="24.140625" customWidth="1"/>
  </cols>
  <sheetData>
    <row r="1" spans="1:2" x14ac:dyDescent="0.25">
      <c r="A1" s="24" t="s">
        <v>260</v>
      </c>
      <c r="B1" s="8" t="s">
        <v>262</v>
      </c>
    </row>
    <row r="2" spans="1:2" x14ac:dyDescent="0.25">
      <c r="A2" t="s">
        <v>261</v>
      </c>
      <c r="B2">
        <f>_xlfn.XLOOKUP(0.5,Calculations!B5:AZ5,Calculations!B1:AZ1,,1)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Calculations</vt:lpstr>
      <vt:lpstr>MOVES3 Table C-1</vt:lpstr>
      <vt:lpstr>IESD-SYSoIEbV</vt:lpstr>
      <vt:lpstr>IESD-FoIERbA</vt:lpstr>
      <vt:lpstr>IESD-AAaWER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2024-07-25T23:43:28Z</dcterms:created>
  <dcterms:modified xsi:type="dcterms:W3CDTF">2025-03-25T18:29:33Z</dcterms:modified>
</cp:coreProperties>
</file>