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Modeling\EPS\US\eps-us\InputData\hydgn\SoHPCCbRIC\"/>
    </mc:Choice>
  </mc:AlternateContent>
  <xr:revisionPtr revIDLastSave="0" documentId="13_ncr:1_{A1707556-25F8-4B5E-8027-13A108FE3FE8}" xr6:coauthVersionLast="47" xr6:coauthVersionMax="47" xr10:uidLastSave="{00000000-0000-0000-0000-000000000000}"/>
  <bookViews>
    <workbookView xWindow="31395" yWindow="1440" windowWidth="25290" windowHeight="13845" activeTab="2" xr2:uid="{00000000-000D-0000-FFFF-FFFF00000000}"/>
  </bookViews>
  <sheets>
    <sheet name="About" sheetId="1" r:id="rId1"/>
    <sheet name="Data" sheetId="3" r:id="rId2"/>
    <sheet name="SoHPCCbRIC" sheetId="2" r:id="rId3"/>
  </sheets>
  <definedNames>
    <definedName name="CEPCIinflator">Data!$C$11</definedName>
    <definedName name="CPIinflator">Data!$C$12</definedName>
    <definedName name="CurrentYear">Data!$C$10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Q6" i="2" l="1"/>
  <c r="AP6" i="2"/>
  <c r="AO6" i="2"/>
  <c r="AN6" i="2"/>
  <c r="AM6" i="2"/>
  <c r="AL6" i="2"/>
  <c r="AK6" i="2"/>
  <c r="AJ6" i="2"/>
  <c r="AI6" i="2"/>
  <c r="AH6" i="2"/>
  <c r="AG6" i="2"/>
  <c r="AF6" i="2"/>
  <c r="AE6" i="2"/>
  <c r="AD6" i="2"/>
  <c r="AC6" i="2"/>
  <c r="AB6" i="2"/>
  <c r="AA6" i="2"/>
  <c r="Z6" i="2"/>
  <c r="Y6" i="2"/>
  <c r="X6" i="2"/>
  <c r="W6" i="2"/>
  <c r="U6" i="2"/>
  <c r="T6" i="2"/>
  <c r="S6" i="2"/>
  <c r="R6" i="2"/>
  <c r="Q6" i="2"/>
  <c r="P6" i="2"/>
  <c r="O6" i="2"/>
  <c r="N6" i="2"/>
  <c r="M6" i="2"/>
  <c r="L6" i="2"/>
  <c r="K6" i="2"/>
  <c r="J6" i="2"/>
  <c r="I6" i="2"/>
  <c r="H6" i="2"/>
  <c r="G6" i="2"/>
  <c r="F6" i="2"/>
  <c r="E6" i="2"/>
  <c r="D6" i="2"/>
  <c r="C6" i="2"/>
  <c r="B6" i="2"/>
  <c r="V6" i="2"/>
  <c r="C7" i="2"/>
  <c r="D7" i="2"/>
  <c r="E7" i="2"/>
  <c r="F7" i="2"/>
  <c r="G7" i="2"/>
  <c r="H7" i="2"/>
  <c r="I7" i="2"/>
  <c r="J7" i="2"/>
  <c r="K7" i="2"/>
  <c r="L7" i="2"/>
  <c r="M7" i="2"/>
  <c r="N7" i="2"/>
  <c r="O7" i="2"/>
  <c r="P7" i="2"/>
  <c r="Q7" i="2"/>
  <c r="R7" i="2"/>
  <c r="S7" i="2"/>
  <c r="T7" i="2"/>
  <c r="U7" i="2"/>
  <c r="V7" i="2"/>
  <c r="W7" i="2"/>
  <c r="X7" i="2"/>
  <c r="Y7" i="2"/>
  <c r="Z7" i="2"/>
  <c r="AA7" i="2"/>
  <c r="AB7" i="2"/>
  <c r="AC7" i="2"/>
  <c r="AD7" i="2"/>
  <c r="AE7" i="2"/>
  <c r="AF7" i="2"/>
  <c r="AG7" i="2"/>
  <c r="AH7" i="2"/>
  <c r="AI7" i="2"/>
  <c r="AJ7" i="2"/>
  <c r="AK7" i="2"/>
  <c r="AL7" i="2"/>
  <c r="AM7" i="2"/>
  <c r="AN7" i="2"/>
  <c r="AO7" i="2"/>
  <c r="AP7" i="2"/>
  <c r="AQ7" i="2"/>
  <c r="C8" i="2"/>
  <c r="D8"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AJ8" i="2"/>
  <c r="AK8" i="2"/>
  <c r="AL8" i="2"/>
  <c r="AM8" i="2"/>
  <c r="AN8" i="2"/>
  <c r="AO8" i="2"/>
  <c r="AP8" i="2"/>
  <c r="AQ8" i="2"/>
  <c r="B8" i="2"/>
  <c r="B7" i="2"/>
  <c r="AB4" i="2"/>
  <c r="AB3" i="2"/>
  <c r="AB2" i="2"/>
  <c r="AA4" i="2"/>
  <c r="AA3" i="2"/>
  <c r="AA2" i="2"/>
  <c r="R4" i="2"/>
  <c r="R3" i="2"/>
  <c r="R2" i="2"/>
  <c r="P4" i="2"/>
  <c r="P3" i="2"/>
  <c r="P2" i="2"/>
  <c r="D2" i="2"/>
  <c r="D3" i="2"/>
  <c r="D4" i="2"/>
  <c r="D5" i="2" s="1"/>
  <c r="AB5" i="2" l="1"/>
  <c r="AA5" i="2"/>
  <c r="R5" i="2"/>
  <c r="P5" i="2"/>
  <c r="M2" i="2"/>
  <c r="M3" i="2"/>
  <c r="M4" i="2"/>
  <c r="M5" i="2" s="1"/>
  <c r="AQ3" i="2" l="1"/>
  <c r="AP3" i="2"/>
  <c r="AO3" i="2"/>
  <c r="AN3" i="2"/>
  <c r="AM3" i="2"/>
  <c r="AL3" i="2"/>
  <c r="AK3" i="2"/>
  <c r="AJ3" i="2"/>
  <c r="AI3" i="2"/>
  <c r="AH3" i="2"/>
  <c r="AG3" i="2"/>
  <c r="AF3" i="2"/>
  <c r="AE3" i="2"/>
  <c r="AD3" i="2"/>
  <c r="AC3" i="2"/>
  <c r="Z3" i="2"/>
  <c r="Y3" i="2"/>
  <c r="X3" i="2"/>
  <c r="W3" i="2"/>
  <c r="V3" i="2"/>
  <c r="U3" i="2"/>
  <c r="T3" i="2"/>
  <c r="S3" i="2"/>
  <c r="Q3" i="2"/>
  <c r="O3" i="2"/>
  <c r="N3" i="2"/>
  <c r="L3" i="2"/>
  <c r="K3" i="2"/>
  <c r="J3" i="2"/>
  <c r="I3" i="2"/>
  <c r="H3" i="2"/>
  <c r="G3" i="2"/>
  <c r="F3" i="2"/>
  <c r="E3" i="2"/>
  <c r="C3" i="2"/>
  <c r="B3" i="2"/>
  <c r="AQ4" i="2"/>
  <c r="AP4" i="2"/>
  <c r="AO4" i="2"/>
  <c r="AN4" i="2"/>
  <c r="AM4" i="2"/>
  <c r="AL4" i="2"/>
  <c r="AK4" i="2"/>
  <c r="AJ4" i="2"/>
  <c r="AI4" i="2"/>
  <c r="AH4" i="2"/>
  <c r="AG4" i="2"/>
  <c r="AF4" i="2"/>
  <c r="AE4" i="2"/>
  <c r="AD4" i="2"/>
  <c r="AC4" i="2"/>
  <c r="Z4" i="2"/>
  <c r="Y4" i="2"/>
  <c r="X4" i="2"/>
  <c r="W4" i="2"/>
  <c r="V4" i="2"/>
  <c r="U4" i="2"/>
  <c r="T4" i="2"/>
  <c r="S4" i="2"/>
  <c r="Q4" i="2"/>
  <c r="O4" i="2"/>
  <c r="N4" i="2"/>
  <c r="L4" i="2"/>
  <c r="K4" i="2"/>
  <c r="J4" i="2"/>
  <c r="I4" i="2"/>
  <c r="H4" i="2"/>
  <c r="G4" i="2"/>
  <c r="F4" i="2"/>
  <c r="E4" i="2"/>
  <c r="C4" i="2"/>
  <c r="AQ2" i="2"/>
  <c r="AP2" i="2"/>
  <c r="AO2" i="2"/>
  <c r="AN2" i="2"/>
  <c r="AM2" i="2"/>
  <c r="AL2" i="2"/>
  <c r="AK2" i="2"/>
  <c r="AJ2" i="2"/>
  <c r="AI2" i="2"/>
  <c r="AH2" i="2"/>
  <c r="AG2" i="2"/>
  <c r="AF2" i="2"/>
  <c r="AE2" i="2"/>
  <c r="AD2" i="2"/>
  <c r="Z2" i="2"/>
  <c r="Y2" i="2"/>
  <c r="X2" i="2"/>
  <c r="W2" i="2"/>
  <c r="T2" i="2"/>
  <c r="S2" i="2"/>
  <c r="Q2" i="2"/>
  <c r="O2" i="2"/>
  <c r="N2" i="2"/>
  <c r="L2" i="2"/>
  <c r="K2" i="2"/>
  <c r="J2" i="2"/>
  <c r="I2" i="2"/>
  <c r="H2" i="2"/>
  <c r="G2" i="2"/>
  <c r="F2" i="2"/>
  <c r="E2" i="2"/>
  <c r="C2" i="2"/>
  <c r="B4" i="2"/>
  <c r="B2" i="2"/>
  <c r="K98" i="3"/>
  <c r="J49" i="3"/>
  <c r="J58" i="3"/>
  <c r="J50" i="3"/>
  <c r="J51" i="3"/>
  <c r="J52" i="3"/>
  <c r="J53" i="3"/>
  <c r="U2" i="2" s="1"/>
  <c r="J54" i="3"/>
  <c r="J55" i="3"/>
  <c r="J56" i="3"/>
  <c r="J57" i="3"/>
  <c r="AC2" i="2" s="1"/>
  <c r="J47" i="3"/>
  <c r="V2" i="2" l="1"/>
  <c r="B5" i="2"/>
  <c r="U5" i="2"/>
  <c r="W5" i="2"/>
  <c r="I5" i="2"/>
  <c r="AJ5" i="2"/>
  <c r="K5" i="2"/>
  <c r="O5" i="2"/>
  <c r="J5" i="2"/>
  <c r="G5" i="2"/>
  <c r="AG5" i="2"/>
  <c r="Q5" i="2"/>
  <c r="AN5" i="2"/>
  <c r="AP5" i="2"/>
  <c r="T5" i="2"/>
  <c r="C5" i="2"/>
  <c r="AE5" i="2"/>
  <c r="AC5" i="2"/>
  <c r="AI5" i="2"/>
  <c r="L5" i="2"/>
  <c r="N5" i="2"/>
  <c r="AH5" i="2"/>
  <c r="F5" i="2"/>
  <c r="V5" i="2"/>
  <c r="AK5" i="2"/>
  <c r="AM5" i="2"/>
  <c r="H5" i="2"/>
  <c r="Z5" i="2"/>
  <c r="Y5" i="2"/>
  <c r="AD5" i="2"/>
  <c r="S5" i="2"/>
  <c r="X5" i="2"/>
  <c r="AQ5" i="2"/>
  <c r="AO5" i="2"/>
  <c r="E5" i="2"/>
  <c r="AF5" i="2"/>
  <c r="AL5" i="2"/>
</calcChain>
</file>

<file path=xl/sharedStrings.xml><?xml version="1.0" encoding="utf-8"?>
<sst xmlns="http://schemas.openxmlformats.org/spreadsheetml/2006/main" count="224" uniqueCount="149">
  <si>
    <t>ISIC 01T03</t>
  </si>
  <si>
    <t>ISIC 07T08</t>
  </si>
  <si>
    <t>ISIC 09</t>
  </si>
  <si>
    <t>ISIC 10T12</t>
  </si>
  <si>
    <t>ISIC 13T15</t>
  </si>
  <si>
    <t>ISIC 16</t>
  </si>
  <si>
    <t>ISIC 17T18</t>
  </si>
  <si>
    <t>ISIC 19</t>
  </si>
  <si>
    <t>ISIC 22</t>
  </si>
  <si>
    <t>ISIC 25</t>
  </si>
  <si>
    <t>ISIC 26</t>
  </si>
  <si>
    <t>ISIC 27</t>
  </si>
  <si>
    <t>ISIC 28</t>
  </si>
  <si>
    <t>ISIC 29</t>
  </si>
  <si>
    <t>ISIC 30</t>
  </si>
  <si>
    <t>ISIC 31T33</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</si>
  <si>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</si>
  <si>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</si>
  <si>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</si>
  <si>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</si>
  <si>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</si>
  <si>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</si>
  <si>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</si>
  <si>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</si>
  <si>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</si>
  <si>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</si>
  <si>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</si>
  <si>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</si>
  <si>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</si>
  <si>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</si>
  <si>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</si>
  <si>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electrolysis</t>
  </si>
  <si>
    <t>natural gas reforming</t>
  </si>
  <si>
    <t>coal gasification</t>
  </si>
  <si>
    <t>biomass gasification</t>
  </si>
  <si>
    <t>Capital Costs</t>
  </si>
  <si>
    <t>Color Key</t>
  </si>
  <si>
    <t>Design Plant Hydrogen Production (kg/day)</t>
  </si>
  <si>
    <t>Capital costs for the design plant (baseline) are entered on this sheet. Use the Plant Scaling sheet to set scaling parameters for scaling up or down in size from the baseline plant. Enter the output kg/day for the plant you wish to analyze on the Input Sheet</t>
  </si>
  <si>
    <t>Comments</t>
  </si>
  <si>
    <t>Basis year for capital costs</t>
  </si>
  <si>
    <t>Enter current year for capital costs</t>
  </si>
  <si>
    <t>The Chemical Engineering Plant Cost Index (CEPCI) is used to adjust the capital cost of the H2 Production facility from the basis year to the current year.</t>
  </si>
  <si>
    <t>The Consumer Price Inflator (CPI) is used to deflate all dollars from the current year to the Reference Year.</t>
  </si>
  <si>
    <t>Major pieces/systems of equipment</t>
  </si>
  <si>
    <t>Installation Cost Factor</t>
  </si>
  <si>
    <t>Baseline Installed Costs</t>
  </si>
  <si>
    <t>Data Source</t>
  </si>
  <si>
    <t>Stacks</t>
  </si>
  <si>
    <t>BoP Breakdown</t>
  </si>
  <si>
    <t>Uninstalled Cost - ($/kW)  (with suggested subsystem breakdown, further breakdown desirable if available )</t>
  </si>
  <si>
    <t>Electricity Usage (kWh/kg)</t>
  </si>
  <si>
    <t>System Power (kW)</t>
  </si>
  <si>
    <t>BoP Total</t>
  </si>
  <si>
    <t>Hydrogen Gas Management System-Cathode system side</t>
  </si>
  <si>
    <t>Oxygen Gas Management System-Anode system side</t>
  </si>
  <si>
    <t>Water Reacant Delivery Management System</t>
  </si>
  <si>
    <t>Thermal Management System</t>
  </si>
  <si>
    <t>Power Electronics</t>
  </si>
  <si>
    <t>Controls &amp; Sensors</t>
  </si>
  <si>
    <t>Mechanical Balance of Plant-ss plumbing/copper cabling/Dryer valves...</t>
  </si>
  <si>
    <t>Item Breakdown- Other</t>
  </si>
  <si>
    <t>Item Breakdown-Assembly Labor</t>
  </si>
  <si>
    <t>Sources:</t>
  </si>
  <si>
    <t>Electrolysis</t>
  </si>
  <si>
    <t>Natural Gas Reforming</t>
  </si>
  <si>
    <t>NREL</t>
  </si>
  <si>
    <t>Current Central Hydrogen Production from Grid PEM Electrolysis</t>
  </si>
  <si>
    <t>https://www.nrel.gov/hydrogen/assets/docs/current-central-pem-electrolysis-v3-2018.xlsm</t>
  </si>
  <si>
    <t>"Capital Costs" tab</t>
  </si>
  <si>
    <t>IEA</t>
  </si>
  <si>
    <t>Techno-Economic Evaluation of SMR Based Standalone (Merchant) Hydrogen Plant with CCS</t>
  </si>
  <si>
    <t>Techno-Economic Evaluation of Standalone (Merchant) H2 Plant (p.222)</t>
  </si>
  <si>
    <t>https://ieaghg.org/exco_docs/2017-02.pdf</t>
  </si>
  <si>
    <t>https://ieaghg.org/docs/General_Docs/Reports/2014-03.pdf</t>
  </si>
  <si>
    <t>CO2 CAPTURE AT COAL BASED POWER AND HYDROGEN PLANTS</t>
  </si>
  <si>
    <t>Chapter F, Table 12, CO2 CAPTURE AT BASED POWER AND HYDROGEN PLANTS CASE 5.3 - IGCC (GE Energy) HYDROGEN PRODUCTION - BOILER</t>
  </si>
  <si>
    <t>Agriculture, forestry and fishing</t>
  </si>
  <si>
    <t>Mining and quarrying of non-energy producing products</t>
  </si>
  <si>
    <t>Mining support service activities</t>
  </si>
  <si>
    <t>Food products, beverages and tobacco</t>
  </si>
  <si>
    <t>Textiles, wearing apparel, leather and related products</t>
  </si>
  <si>
    <t>Wood and of products of wood and cork (except furniture)</t>
  </si>
  <si>
    <t>Paper products and printing</t>
  </si>
  <si>
    <t>Coke and refined petroleum products</t>
  </si>
  <si>
    <t>Rubber and plastics products</t>
  </si>
  <si>
    <t>Fabricated metal products, except machinery and equipment</t>
  </si>
  <si>
    <t>Computer, electronic and optical products</t>
  </si>
  <si>
    <t>Electrical equipment</t>
  </si>
  <si>
    <t>Machinery and equipment n.e.c.</t>
  </si>
  <si>
    <t>Motor vehicles, trailers and semi-trailers</t>
  </si>
  <si>
    <t>Other transport equipment</t>
  </si>
  <si>
    <t>Other manufacturing; repair and installation of machinery and equipment</t>
  </si>
  <si>
    <t>Construction</t>
  </si>
  <si>
    <t>Wholesale and retail trade; repair of motor vehicles</t>
  </si>
  <si>
    <t>Transportation and storage</t>
  </si>
  <si>
    <t>Accomodation and food services</t>
  </si>
  <si>
    <t>Publishing, audiovisual and broadcasting activities</t>
  </si>
  <si>
    <t>Telecommunications</t>
  </si>
  <si>
    <t>IT and other information services</t>
  </si>
  <si>
    <t>Financial and insurance activities</t>
  </si>
  <si>
    <t>Real estate activities</t>
  </si>
  <si>
    <t>Other business sector services</t>
  </si>
  <si>
    <t>Public administration and defence; compulsory social security</t>
  </si>
  <si>
    <t>Education</t>
  </si>
  <si>
    <t>Human health and social work</t>
  </si>
  <si>
    <t>Arts, entertainment, recreation and other service activities</t>
  </si>
  <si>
    <t>Private households with employed persons</t>
  </si>
  <si>
    <t>Baseline Uninstalled Costs $2012 Dollars</t>
  </si>
  <si>
    <t>Baseline Uninstalled Costs $2016 Dollars</t>
  </si>
  <si>
    <t>CEPCI Inflator (2012 to )</t>
  </si>
  <si>
    <t>Consumer Price Inflator ( to 2016)</t>
  </si>
  <si>
    <t>CAPITAL INVESTMENT (Inputs REQUIRED in Basis Year, (2012) $)</t>
  </si>
  <si>
    <t>Notes</t>
  </si>
  <si>
    <t>We do not have data on thermochemical water splitting.  This hydrogen production pathway</t>
  </si>
  <si>
    <t>is not used in the U.S. EPS as of 3.0.0, so it doesn't matter what data are included here for</t>
  </si>
  <si>
    <t>someone enables this pathway in the future, the revenues from equipment</t>
  </si>
  <si>
    <t>purchases will not simply vanish, but will be allocated to ISIC codes, and</t>
  </si>
  <si>
    <t xml:space="preserve">Coal/Biomass Gasification </t>
  </si>
  <si>
    <t>that pathway.  We use the data for coal gasification as a stand-in, so that if</t>
  </si>
  <si>
    <t>this variable when they enable the thermochemical water splitting pathway.)</t>
  </si>
  <si>
    <t>expenses and revenues will still balance.  (They should update the allocations in</t>
  </si>
  <si>
    <t>SoHPCCbRIC Share of Hydrogen Production Capital Costs by Recipient ISIC Code</t>
  </si>
  <si>
    <t>Unit: dimensionless (share of costs)</t>
  </si>
  <si>
    <t>ISIC 20</t>
  </si>
  <si>
    <t>ISIC 21</t>
  </si>
  <si>
    <t>Chemicals</t>
  </si>
  <si>
    <t>Pharmaceuticals</t>
  </si>
  <si>
    <t>ISIC 05</t>
  </si>
  <si>
    <t>Coal mining</t>
  </si>
  <si>
    <t>ISIC 06</t>
  </si>
  <si>
    <t>Oil and gas extraction</t>
  </si>
  <si>
    <t>ISIC 231</t>
  </si>
  <si>
    <t>ISIC 239</t>
  </si>
  <si>
    <t>ISIC 241</t>
  </si>
  <si>
    <t>ISIC 242</t>
  </si>
  <si>
    <t>ISIC 351</t>
  </si>
  <si>
    <t>ISIC 352T353</t>
  </si>
  <si>
    <t>ISIC 36T39</t>
  </si>
  <si>
    <t>Glass</t>
  </si>
  <si>
    <t>Cement and other nonmetallic minerals</t>
  </si>
  <si>
    <t>Iron and steel</t>
  </si>
  <si>
    <t>Other metals</t>
  </si>
  <si>
    <t>Electricity generation and distribution</t>
  </si>
  <si>
    <t>Energy pipelines and gas processing</t>
  </si>
  <si>
    <t>Water and waste</t>
  </si>
  <si>
    <t>electrolysis with guaranteed clean electricity</t>
  </si>
  <si>
    <t>natural gas reforming with CCS</t>
  </si>
  <si>
    <t>hydrocarbon partial oxidation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</si>
</sst>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2" formatCode="_(&quot;$&quot;* #,##0_);_(&quot;$&quot;* \(#,##0\);_(&quot;$&quot;* &quot;-&quot;_);_(@_)"/>
    <numFmt numFmtId="44" formatCode="_(&quot;$&quot;* #,##0.00_);_(&quot;$&quot;* \(#,##0.00\);_(&quot;$&quot;* &quot;-&quot;??_);_(@_)"/>
    <numFmt numFmtId="43" formatCode="_(* #,##0.00_);_(* \(#,##0.00\);_(* &quot;-&quot;??_);_(@_)"/>
    <numFmt numFmtId="164" formatCode="_(* #,##0_);_(* \(#,##0\);_(* &quot;-&quot;??_);_(@_)"/>
    <numFmt numFmtId="165" formatCode="0.000"/>
    <numFmt numFmtId="166" formatCode="0.0%"/>
    <numFmt numFmtId="167" formatCode="&quot;$&quot;#,##0"/>
    <numFmt numFmtId="168" formatCode="_(&quot;$&quot;* #,##0_);_(&quot;$&quot;* \(#,##0\);_(&quot;$&quot;* &quot;-&quot;??_);_(@_)"/>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4"/>
      <color indexed="12"/>
      <name val="Arial Black"/>
      <family val="2"/>
    </font>
    <font>
      <b/>
      <sz val="12"/>
      <color indexed="12"/>
      <name val="Arial"/>
      <family val="2"/>
    </font>
    <font>
      <b/>
      <sz val="10"/>
      <name val="Arial"/>
      <family val="2"/>
    </font>
    <font>
      <sz val="10"/>
      <name val="Arial"/>
      <family val="2"/>
    </font>
    <font>
      <b/>
      <sz val="10"/>
      <color indexed="23"/>
      <name val="Arial"/>
      <family val="2"/>
    </font>
    <font>
      <b/>
      <sz val="12"/>
      <color indexed="23"/>
      <name val="Arial"/>
      <family val="2"/>
    </font>
    <font>
      <i/>
      <sz val="10"/>
      <name val="Arial"/>
      <family val="2"/>
    </font>
    <font>
      <u/>
      <sz val="11"/>
      <color theme="10"/>
      <name val="Calibri"/>
      <family val="2"/>
      <scheme val="minor"/>
    </font>
    <font>
      <i/>
      <sz val="11"/>
      <color theme="1"/>
      <name val="Calibri"/>
      <family val="2"/>
      <scheme val="minor"/>
    </font>
  </fonts>
  <fills count="8">
    <fill>
      <patternFill patternType="none"/>
    </fill>
    <fill>
      <patternFill patternType="gray125"/>
    </fill>
    <fill>
      <patternFill patternType="solid">
        <fgColor indexed="47"/>
        <bgColor indexed="64"/>
      </patternFill>
    </fill>
    <fill>
      <patternFill patternType="solid">
        <fgColor indexed="42"/>
        <bgColor indexed="64"/>
      </patternFill>
    </fill>
    <fill>
      <patternFill patternType="solid">
        <fgColor indexed="9"/>
        <bgColor indexed="64"/>
      </patternFill>
    </fill>
    <fill>
      <patternFill patternType="solid">
        <fgColor indexed="44"/>
        <bgColor indexed="64"/>
      </patternFill>
    </fill>
    <fill>
      <patternFill patternType="solid">
        <fgColor theme="0" tint="-4.9989318521683403E-2"/>
        <bgColor indexed="64"/>
      </patternFill>
    </fill>
    <fill>
      <patternFill patternType="solid">
        <fgColor theme="0" tint="-0.249977111117893"/>
        <bgColor indexed="64"/>
      </patternFill>
    </fill>
  </fills>
  <borders count="37">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style="thin">
        <color indexed="64"/>
      </left>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0" fillId="0" borderId="0" applyNumberFormat="0" applyFill="0" applyBorder="0" applyAlignment="0" applyProtection="0"/>
  </cellStyleXfs>
  <cellXfs count="65">
    <xf numFmtId="0" fontId="0" fillId="0" borderId="0" xfId="0"/>
    <xf numFmtId="0" fontId="2" fillId="0" borderId="0" xfId="0" applyFont="1"/>
    <xf numFmtId="0" fontId="3" fillId="0" borderId="0" xfId="0" applyFont="1"/>
    <xf numFmtId="0" fontId="4" fillId="0" borderId="0" xfId="0" applyFont="1" applyAlignment="1">
      <alignment horizontal="right"/>
    </xf>
    <xf numFmtId="0" fontId="5" fillId="0" borderId="0" xfId="0" applyFont="1" applyAlignment="1">
      <alignment wrapText="1"/>
    </xf>
    <xf numFmtId="164" fontId="6" fillId="2" borderId="1" xfId="1" applyNumberFormat="1" applyFont="1" applyFill="1" applyBorder="1" applyAlignment="1" applyProtection="1">
      <alignment wrapText="1"/>
      <protection locked="0"/>
    </xf>
    <xf numFmtId="0" fontId="5" fillId="0" borderId="0" xfId="0" applyFont="1"/>
    <xf numFmtId="0" fontId="6" fillId="5" borderId="5" xfId="0" applyFont="1" applyFill="1" applyBorder="1" applyAlignment="1" applyProtection="1">
      <alignment wrapText="1"/>
      <protection locked="0"/>
    </xf>
    <xf numFmtId="0" fontId="6" fillId="2" borderId="9" xfId="0" applyFont="1" applyFill="1" applyBorder="1" applyAlignment="1" applyProtection="1">
      <alignment wrapText="1"/>
      <protection locked="0"/>
    </xf>
    <xf numFmtId="165" fontId="6" fillId="5" borderId="5" xfId="0" applyNumberFormat="1" applyFont="1" applyFill="1" applyBorder="1" applyAlignment="1" applyProtection="1">
      <alignment wrapText="1"/>
      <protection locked="0"/>
    </xf>
    <xf numFmtId="165" fontId="6" fillId="5" borderId="12" xfId="0" applyNumberFormat="1" applyFont="1" applyFill="1" applyBorder="1" applyAlignment="1" applyProtection="1">
      <alignment wrapText="1"/>
      <protection locked="0"/>
    </xf>
    <xf numFmtId="0" fontId="8" fillId="4" borderId="15" xfId="0" applyFont="1" applyFill="1" applyBorder="1" applyProtection="1">
      <protection locked="0"/>
    </xf>
    <xf numFmtId="0" fontId="8" fillId="4" borderId="16" xfId="0" applyFont="1" applyFill="1" applyBorder="1" applyProtection="1">
      <protection locked="0"/>
    </xf>
    <xf numFmtId="0" fontId="8" fillId="4" borderId="17" xfId="0" applyFont="1" applyFill="1" applyBorder="1" applyProtection="1">
      <protection locked="0"/>
    </xf>
    <xf numFmtId="0" fontId="8" fillId="4" borderId="18" xfId="0" applyFont="1" applyFill="1" applyBorder="1" applyAlignment="1" applyProtection="1">
      <alignment horizontal="right" wrapText="1"/>
      <protection locked="0"/>
    </xf>
    <xf numFmtId="0" fontId="7" fillId="4" borderId="19" xfId="0" applyFont="1" applyFill="1" applyBorder="1" applyAlignment="1" applyProtection="1">
      <alignment horizontal="center" wrapText="1"/>
      <protection locked="0"/>
    </xf>
    <xf numFmtId="0" fontId="7" fillId="4" borderId="20" xfId="0" applyFont="1" applyFill="1" applyBorder="1" applyAlignment="1" applyProtection="1">
      <alignment horizontal="center" wrapText="1"/>
      <protection locked="0"/>
    </xf>
    <xf numFmtId="0" fontId="7" fillId="4" borderId="21" xfId="0" applyFont="1" applyFill="1" applyBorder="1" applyAlignment="1" applyProtection="1">
      <alignment horizontal="center" wrapText="1"/>
      <protection locked="0"/>
    </xf>
    <xf numFmtId="0" fontId="6" fillId="2" borderId="22" xfId="0" applyFont="1" applyFill="1" applyBorder="1" applyAlignment="1" applyProtection="1">
      <alignment horizontal="left" wrapText="1"/>
      <protection locked="0"/>
    </xf>
    <xf numFmtId="3" fontId="6" fillId="2" borderId="23" xfId="0" applyNumberFormat="1" applyFont="1" applyFill="1" applyBorder="1" applyAlignment="1" applyProtection="1">
      <alignment wrapText="1"/>
      <protection locked="0"/>
    </xf>
    <xf numFmtId="42" fontId="6" fillId="5" borderId="24" xfId="0" applyNumberFormat="1" applyFont="1" applyFill="1" applyBorder="1" applyAlignment="1" applyProtection="1">
      <alignment wrapText="1"/>
      <protection locked="0"/>
    </xf>
    <xf numFmtId="2" fontId="6" fillId="2" borderId="25" xfId="0" applyNumberFormat="1" applyFont="1" applyFill="1" applyBorder="1" applyAlignment="1" applyProtection="1">
      <alignment wrapText="1"/>
      <protection locked="0"/>
    </xf>
    <xf numFmtId="0" fontId="6" fillId="3" borderId="26" xfId="0" applyFont="1" applyFill="1" applyBorder="1" applyAlignment="1" applyProtection="1">
      <alignment wrapText="1"/>
      <protection locked="0"/>
    </xf>
    <xf numFmtId="0" fontId="6" fillId="3" borderId="27" xfId="0" applyFont="1" applyFill="1" applyBorder="1" applyAlignment="1" applyProtection="1">
      <alignment wrapText="1"/>
      <protection locked="0"/>
    </xf>
    <xf numFmtId="0" fontId="5" fillId="2" borderId="5" xfId="0" applyFont="1" applyFill="1" applyBorder="1" applyAlignment="1" applyProtection="1">
      <alignment horizontal="left" wrapText="1"/>
      <protection locked="0"/>
    </xf>
    <xf numFmtId="164" fontId="6" fillId="2" borderId="28" xfId="0" applyNumberFormat="1" applyFont="1" applyFill="1" applyBorder="1" applyAlignment="1" applyProtection="1">
      <alignment wrapText="1"/>
      <protection locked="0"/>
    </xf>
    <xf numFmtId="2" fontId="6" fillId="2" borderId="29" xfId="0" applyNumberFormat="1" applyFont="1" applyFill="1" applyBorder="1" applyAlignment="1" applyProtection="1">
      <alignment wrapText="1"/>
      <protection locked="0"/>
    </xf>
    <xf numFmtId="0" fontId="6" fillId="3" borderId="30" xfId="0" applyFont="1" applyFill="1" applyBorder="1" applyAlignment="1" applyProtection="1">
      <alignment wrapText="1"/>
      <protection locked="0"/>
    </xf>
    <xf numFmtId="0" fontId="6" fillId="3" borderId="31" xfId="0" applyFont="1" applyFill="1" applyBorder="1" applyAlignment="1" applyProtection="1">
      <alignment wrapText="1"/>
      <protection locked="0"/>
    </xf>
    <xf numFmtId="0" fontId="6" fillId="2" borderId="5" xfId="0" applyFont="1" applyFill="1" applyBorder="1" applyAlignment="1" applyProtection="1">
      <alignment horizontal="left" wrapText="1" indent="1"/>
      <protection locked="0"/>
    </xf>
    <xf numFmtId="0" fontId="6" fillId="4" borderId="32" xfId="0" applyFont="1" applyFill="1" applyBorder="1" applyAlignment="1" applyProtection="1">
      <alignment horizontal="left" wrapText="1"/>
      <protection locked="0"/>
    </xf>
    <xf numFmtId="164" fontId="6" fillId="5" borderId="33" xfId="0" applyNumberFormat="1" applyFont="1" applyFill="1" applyBorder="1" applyAlignment="1" applyProtection="1">
      <alignment wrapText="1"/>
      <protection locked="0"/>
    </xf>
    <xf numFmtId="42" fontId="6" fillId="5" borderId="34" xfId="0" applyNumberFormat="1" applyFont="1" applyFill="1" applyBorder="1" applyAlignment="1" applyProtection="1">
      <alignment wrapText="1"/>
      <protection locked="0"/>
    </xf>
    <xf numFmtId="2" fontId="6" fillId="4" borderId="33" xfId="0" applyNumberFormat="1" applyFont="1" applyFill="1" applyBorder="1" applyAlignment="1" applyProtection="1">
      <alignment wrapText="1"/>
      <protection locked="0"/>
    </xf>
    <xf numFmtId="0" fontId="6" fillId="4" borderId="33" xfId="0" applyFont="1" applyFill="1" applyBorder="1" applyAlignment="1" applyProtection="1">
      <alignment wrapText="1"/>
      <protection locked="0"/>
    </xf>
    <xf numFmtId="0" fontId="6" fillId="4" borderId="35" xfId="0" applyFont="1" applyFill="1" applyBorder="1" applyAlignment="1" applyProtection="1">
      <alignment wrapText="1"/>
      <protection locked="0"/>
    </xf>
    <xf numFmtId="164" fontId="0" fillId="0" borderId="0" xfId="0" applyNumberFormat="1"/>
    <xf numFmtId="0" fontId="0" fillId="6" borderId="36" xfId="0" applyFill="1" applyBorder="1"/>
    <xf numFmtId="0" fontId="6" fillId="6" borderId="36" xfId="0" applyFont="1" applyFill="1" applyBorder="1"/>
    <xf numFmtId="164" fontId="0" fillId="6" borderId="36" xfId="1" applyNumberFormat="1" applyFont="1" applyFill="1" applyBorder="1"/>
    <xf numFmtId="9" fontId="0" fillId="6" borderId="36" xfId="0" applyNumberFormat="1" applyFill="1" applyBorder="1"/>
    <xf numFmtId="0" fontId="9" fillId="6" borderId="36" xfId="0" applyFont="1" applyFill="1" applyBorder="1"/>
    <xf numFmtId="0" fontId="10" fillId="0" borderId="0" xfId="4"/>
    <xf numFmtId="0" fontId="0" fillId="0" borderId="0" xfId="0" applyAlignment="1">
      <alignment horizontal="left"/>
    </xf>
    <xf numFmtId="0" fontId="2" fillId="7" borderId="0" xfId="0" applyFont="1" applyFill="1"/>
    <xf numFmtId="0" fontId="0" fillId="0" borderId="0" xfId="0" applyAlignment="1">
      <alignment wrapText="1"/>
    </xf>
    <xf numFmtId="166" fontId="0" fillId="0" borderId="0" xfId="3" applyNumberFormat="1" applyFont="1"/>
    <xf numFmtId="167" fontId="0" fillId="0" borderId="0" xfId="0" applyNumberFormat="1"/>
    <xf numFmtId="168" fontId="0" fillId="0" borderId="0" xfId="2" applyNumberFormat="1" applyFont="1"/>
    <xf numFmtId="0" fontId="11" fillId="0" borderId="0" xfId="0" applyFont="1"/>
    <xf numFmtId="0" fontId="0" fillId="0" borderId="0" xfId="0" applyAlignment="1">
      <alignment horizontal="right"/>
    </xf>
    <xf numFmtId="0" fontId="6" fillId="3" borderId="13" xfId="0" applyFont="1" applyFill="1" applyBorder="1" applyAlignment="1" applyProtection="1">
      <alignment wrapText="1"/>
      <protection locked="0"/>
    </xf>
    <xf numFmtId="0" fontId="0" fillId="0" borderId="4" xfId="0" applyBorder="1"/>
    <xf numFmtId="0" fontId="0" fillId="0" borderId="14" xfId="0" applyBorder="1"/>
    <xf numFmtId="0" fontId="0" fillId="0" borderId="0" xfId="0" applyAlignment="1">
      <alignment horizontal="left" wrapText="1"/>
    </xf>
    <xf numFmtId="0" fontId="6" fillId="3" borderId="2" xfId="0" applyFont="1" applyFill="1" applyBorder="1" applyAlignment="1" applyProtection="1">
      <alignment wrapText="1"/>
      <protection locked="0"/>
    </xf>
    <xf numFmtId="0" fontId="0" fillId="0" borderId="2" xfId="0" applyBorder="1"/>
    <xf numFmtId="0" fontId="0" fillId="0" borderId="3" xfId="0" applyBorder="1"/>
    <xf numFmtId="0" fontId="7" fillId="4" borderId="4" xfId="0" applyFont="1" applyFill="1" applyBorder="1" applyAlignment="1" applyProtection="1">
      <alignment horizontal="center" wrapText="1"/>
      <protection locked="0"/>
    </xf>
    <xf numFmtId="0" fontId="6" fillId="3" borderId="6" xfId="0" applyFont="1" applyFill="1" applyBorder="1" applyAlignment="1" applyProtection="1">
      <alignment wrapText="1"/>
      <protection locked="0"/>
    </xf>
    <xf numFmtId="0" fontId="0" fillId="0" borderId="7" xfId="0" applyBorder="1"/>
    <xf numFmtId="0" fontId="0" fillId="0" borderId="8" xfId="0" applyBorder="1"/>
    <xf numFmtId="0" fontId="6" fillId="3" borderId="10" xfId="0" applyFont="1" applyFill="1" applyBorder="1" applyAlignment="1" applyProtection="1">
      <alignment wrapText="1"/>
      <protection locked="0"/>
    </xf>
    <xf numFmtId="0" fontId="0" fillId="0" borderId="0" xfId="0"/>
    <xf numFmtId="0" fontId="0" fillId="0" borderId="11" xfId="0" applyBorder="1"/>
  </cellXfs>
  <cellStyles count="5">
    <cellStyle name="Comma" xfId="1" builtinId="3"/>
    <cellStyle name="Currency" xfId="2" builtinId="4"/>
    <cellStyle name="Hyperlink" xfId="4"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678180</xdr:colOff>
      <xdr:row>31</xdr:row>
      <xdr:rowOff>76200</xdr:rowOff>
    </xdr:from>
    <xdr:to>
      <xdr:col>4</xdr:col>
      <xdr:colOff>769620</xdr:colOff>
      <xdr:row>33</xdr:row>
      <xdr:rowOff>38100</xdr:rowOff>
    </xdr:to>
    <xdr:sp macro="" textlink="">
      <xdr:nvSpPr>
        <xdr:cNvPr id="3" name="Rounded Rectangle 2">
          <a:extLst>
            <a:ext uri="{FF2B5EF4-FFF2-40B4-BE49-F238E27FC236}">
              <a16:creationId xmlns:a16="http://schemas.microsoft.com/office/drawing/2014/main" id="{00000000-0008-0000-0100-000003000000}"/>
            </a:ext>
          </a:extLst>
        </xdr:cNvPr>
        <xdr:cNvSpPr/>
      </xdr:nvSpPr>
      <xdr:spPr>
        <a:xfrm>
          <a:off x="4935855" y="76200"/>
          <a:ext cx="1339215" cy="409575"/>
        </a:xfrm>
        <a:prstGeom prst="roundRect">
          <a:avLst/>
        </a:prstGeom>
        <a:solidFill>
          <a:srgbClr val="8080E1"/>
        </a:solidFill>
        <a:ln>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0" i="0" cap="none" spc="0">
              <a:ln w="0"/>
              <a:solidFill>
                <a:schemeClr val="bg1"/>
              </a:solidFill>
              <a:effectLst>
                <a:outerShdw blurRad="38100" dist="25400" dir="5400000" algn="ctr" rotWithShape="0">
                  <a:srgbClr val="6E747A">
                    <a:alpha val="43000"/>
                  </a:srgbClr>
                </a:outerShdw>
              </a:effectLst>
              <a:latin typeface="Arial" panose="020B0604020202020204" pitchFamily="34" charset="0"/>
              <a:ea typeface="+mn-ea"/>
              <a:cs typeface="Arial" panose="020B0604020202020204" pitchFamily="34" charset="0"/>
            </a:rPr>
            <a:t>Input Sheet</a:t>
          </a:r>
        </a:p>
      </xdr:txBody>
    </xdr:sp>
    <xdr:clientData/>
  </xdr:twoCellAnchor>
  <xdr:twoCellAnchor>
    <xdr:from>
      <xdr:col>3</xdr:col>
      <xdr:colOff>678180</xdr:colOff>
      <xdr:row>33</xdr:row>
      <xdr:rowOff>106680</xdr:rowOff>
    </xdr:from>
    <xdr:to>
      <xdr:col>4</xdr:col>
      <xdr:colOff>769620</xdr:colOff>
      <xdr:row>35</xdr:row>
      <xdr:rowOff>152400</xdr:rowOff>
    </xdr:to>
    <xdr:sp macro="" textlink="">
      <xdr:nvSpPr>
        <xdr:cNvPr id="4" name="Rounded Rectangle 3">
          <a:extLst>
            <a:ext uri="{FF2B5EF4-FFF2-40B4-BE49-F238E27FC236}">
              <a16:creationId xmlns:a16="http://schemas.microsoft.com/office/drawing/2014/main" id="{00000000-0008-0000-0100-000004000000}"/>
            </a:ext>
          </a:extLst>
        </xdr:cNvPr>
        <xdr:cNvSpPr/>
      </xdr:nvSpPr>
      <xdr:spPr>
        <a:xfrm>
          <a:off x="4935855" y="554355"/>
          <a:ext cx="1339215" cy="407670"/>
        </a:xfrm>
        <a:prstGeom prst="roundRect">
          <a:avLst/>
        </a:prstGeom>
        <a:solidFill>
          <a:srgbClr val="8080E1"/>
        </a:solidFill>
        <a:ln>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0" i="1" cap="none" spc="0">
              <a:ln w="0"/>
              <a:solidFill>
                <a:schemeClr val="bg1"/>
              </a:solidFill>
              <a:effectLst>
                <a:outerShdw blurRad="38100" dist="25400" dir="5400000" algn="ctr" rotWithShape="0">
                  <a:srgbClr val="6E747A">
                    <a:alpha val="43000"/>
                  </a:srgbClr>
                </a:outerShdw>
              </a:effectLst>
              <a:latin typeface="Arial" panose="020B0604020202020204" pitchFamily="34" charset="0"/>
              <a:ea typeface="+mn-ea"/>
              <a:cs typeface="Arial" panose="020B0604020202020204" pitchFamily="34" charset="0"/>
            </a:rPr>
            <a:t>Key</a:t>
          </a:r>
        </a:p>
      </xdr:txBody>
    </xdr:sp>
    <xdr:clientData/>
  </xdr:twoCellAnchor>
  <xdr:twoCellAnchor editAs="oneCell">
    <xdr:from>
      <xdr:col>0</xdr:col>
      <xdr:colOff>0</xdr:colOff>
      <xdr:row>0</xdr:row>
      <xdr:rowOff>0</xdr:rowOff>
    </xdr:from>
    <xdr:to>
      <xdr:col>10</xdr:col>
      <xdr:colOff>722200</xdr:colOff>
      <xdr:row>23</xdr:row>
      <xdr:rowOff>94690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0" y="0"/>
          <a:ext cx="13600000" cy="4476190"/>
        </a:xfrm>
        <a:prstGeom prst="rect">
          <a:avLst/>
        </a:prstGeom>
      </xdr:spPr>
    </xdr:pic>
    <xdr:clientData/>
  </xdr:twoCellAnchor>
  <xdr:twoCellAnchor editAs="oneCell">
    <xdr:from>
      <xdr:col>1</xdr:col>
      <xdr:colOff>0</xdr:colOff>
      <xdr:row>78</xdr:row>
      <xdr:rowOff>0</xdr:rowOff>
    </xdr:from>
    <xdr:to>
      <xdr:col>9</xdr:col>
      <xdr:colOff>198543</xdr:colOff>
      <xdr:row>98</xdr:row>
      <xdr:rowOff>85238</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2"/>
        <a:stretch>
          <a:fillRect/>
        </a:stretch>
      </xdr:blipFill>
      <xdr:spPr>
        <a:xfrm>
          <a:off x="609600" y="15563850"/>
          <a:ext cx="11857143" cy="38952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ieaghg.org/docs/General_Docs/Reports/2014-03.pdf" TargetMode="External"/><Relationship Id="rId2" Type="http://schemas.openxmlformats.org/officeDocument/2006/relationships/hyperlink" Target="https://ieaghg.org/exco_docs/2017-02.pdf" TargetMode="External"/><Relationship Id="rId1" Type="http://schemas.openxmlformats.org/officeDocument/2006/relationships/hyperlink" Target="https://www.nrel.gov/hydrogen/assets/docs/current-central-pem-electrolysis-v3-2018.xls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1"/>
  <sheetViews>
    <sheetView workbookViewId="0">
      <selection activeCell="B11" sqref="B11"/>
    </sheetView>
  </sheetViews>
  <sheetFormatPr defaultRowHeight="14.5" x14ac:dyDescent="0.35"/>
  <cols>
    <col min="2" max="2" width="65.1796875" customWidth="1"/>
  </cols>
  <sheetData>
    <row r="1" spans="1:2" x14ac:dyDescent="0.35">
      <c r="A1" s="1" t="s">
        <v>122</v>
      </c>
    </row>
    <row r="3" spans="1:2" x14ac:dyDescent="0.35">
      <c r="A3" s="1" t="s">
        <v>63</v>
      </c>
      <c r="B3" s="44" t="s">
        <v>64</v>
      </c>
    </row>
    <row r="4" spans="1:2" x14ac:dyDescent="0.35">
      <c r="B4" t="s">
        <v>66</v>
      </c>
    </row>
    <row r="5" spans="1:2" x14ac:dyDescent="0.35">
      <c r="B5" s="43">
        <v>2018</v>
      </c>
    </row>
    <row r="6" spans="1:2" x14ac:dyDescent="0.35">
      <c r="B6" t="s">
        <v>67</v>
      </c>
    </row>
    <row r="7" spans="1:2" x14ac:dyDescent="0.35">
      <c r="B7" s="42" t="s">
        <v>68</v>
      </c>
    </row>
    <row r="8" spans="1:2" x14ac:dyDescent="0.35">
      <c r="B8" t="s">
        <v>69</v>
      </c>
    </row>
    <row r="10" spans="1:2" x14ac:dyDescent="0.35">
      <c r="B10" s="44" t="s">
        <v>65</v>
      </c>
    </row>
    <row r="11" spans="1:2" x14ac:dyDescent="0.35">
      <c r="B11" t="s">
        <v>70</v>
      </c>
    </row>
    <row r="12" spans="1:2" x14ac:dyDescent="0.35">
      <c r="B12" s="43">
        <v>2017</v>
      </c>
    </row>
    <row r="13" spans="1:2" x14ac:dyDescent="0.35">
      <c r="B13" t="s">
        <v>71</v>
      </c>
    </row>
    <row r="14" spans="1:2" x14ac:dyDescent="0.35">
      <c r="B14" s="42" t="s">
        <v>73</v>
      </c>
    </row>
    <row r="15" spans="1:2" x14ac:dyDescent="0.35">
      <c r="B15" t="s">
        <v>72</v>
      </c>
    </row>
    <row r="17" spans="1:2" x14ac:dyDescent="0.35">
      <c r="B17" s="44" t="s">
        <v>118</v>
      </c>
    </row>
    <row r="18" spans="1:2" x14ac:dyDescent="0.35">
      <c r="B18" t="s">
        <v>70</v>
      </c>
    </row>
    <row r="19" spans="1:2" x14ac:dyDescent="0.35">
      <c r="B19" s="43">
        <v>2014</v>
      </c>
    </row>
    <row r="20" spans="1:2" x14ac:dyDescent="0.35">
      <c r="B20" t="s">
        <v>75</v>
      </c>
    </row>
    <row r="21" spans="1:2" x14ac:dyDescent="0.35">
      <c r="B21" s="42" t="s">
        <v>74</v>
      </c>
    </row>
    <row r="22" spans="1:2" ht="29" x14ac:dyDescent="0.35">
      <c r="B22" s="45" t="s">
        <v>76</v>
      </c>
    </row>
    <row r="24" spans="1:2" x14ac:dyDescent="0.35">
      <c r="A24" s="1" t="s">
        <v>113</v>
      </c>
    </row>
    <row r="25" spans="1:2" x14ac:dyDescent="0.35">
      <c r="A25" t="s">
        <v>114</v>
      </c>
    </row>
    <row r="26" spans="1:2" x14ac:dyDescent="0.35">
      <c r="A26" t="s">
        <v>115</v>
      </c>
    </row>
    <row r="27" spans="1:2" x14ac:dyDescent="0.35">
      <c r="A27" t="s">
        <v>119</v>
      </c>
    </row>
    <row r="28" spans="1:2" x14ac:dyDescent="0.35">
      <c r="A28" t="s">
        <v>116</v>
      </c>
    </row>
    <row r="29" spans="1:2" x14ac:dyDescent="0.35">
      <c r="A29" t="s">
        <v>117</v>
      </c>
    </row>
    <row r="30" spans="1:2" x14ac:dyDescent="0.35">
      <c r="A30" t="s">
        <v>121</v>
      </c>
    </row>
    <row r="31" spans="1:2" x14ac:dyDescent="0.35">
      <c r="A31" t="s">
        <v>120</v>
      </c>
    </row>
  </sheetData>
  <hyperlinks>
    <hyperlink ref="B7" r:id="rId1" xr:uid="{00000000-0004-0000-0000-000000000000}"/>
    <hyperlink ref="B14" r:id="rId2" xr:uid="{00000000-0004-0000-0000-000001000000}"/>
    <hyperlink ref="B21"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0:N98"/>
  <sheetViews>
    <sheetView topLeftCell="A22" zoomScale="70" zoomScaleNormal="70" workbookViewId="0"/>
  </sheetViews>
  <sheetFormatPr defaultRowHeight="14.5" x14ac:dyDescent="0.35"/>
  <cols>
    <col min="2" max="2" width="99.1796875" bestFit="1" customWidth="1"/>
    <col min="3" max="3" width="12.26953125" bestFit="1" customWidth="1"/>
    <col min="4" max="4" width="13.453125" bestFit="1" customWidth="1"/>
    <col min="6" max="6" width="13.453125" bestFit="1" customWidth="1"/>
    <col min="11" max="11" width="18" bestFit="1" customWidth="1"/>
    <col min="12" max="12" width="15.26953125" bestFit="1" customWidth="1"/>
  </cols>
  <sheetData>
    <row r="10" spans="12:13" x14ac:dyDescent="0.35">
      <c r="L10" s="48">
        <v>68084000</v>
      </c>
      <c r="M10" t="s">
        <v>12</v>
      </c>
    </row>
    <row r="11" spans="12:13" x14ac:dyDescent="0.35">
      <c r="L11" s="48"/>
    </row>
    <row r="12" spans="12:13" x14ac:dyDescent="0.35">
      <c r="L12" s="48">
        <v>49148000</v>
      </c>
      <c r="M12" t="s">
        <v>16</v>
      </c>
    </row>
    <row r="13" spans="12:13" x14ac:dyDescent="0.35">
      <c r="L13" s="48"/>
    </row>
    <row r="14" spans="12:13" x14ac:dyDescent="0.35">
      <c r="L14" s="48"/>
    </row>
    <row r="15" spans="12:13" x14ac:dyDescent="0.35">
      <c r="L15" s="48"/>
    </row>
    <row r="16" spans="12:13" x14ac:dyDescent="0.35">
      <c r="L16" s="48">
        <v>3658000</v>
      </c>
      <c r="M16" t="s">
        <v>12</v>
      </c>
    </row>
    <row r="17" spans="12:13" x14ac:dyDescent="0.35">
      <c r="L17" s="48"/>
    </row>
    <row r="18" spans="12:13" x14ac:dyDescent="0.35">
      <c r="L18" s="48">
        <v>21570000</v>
      </c>
      <c r="M18" t="s">
        <v>16</v>
      </c>
    </row>
    <row r="19" spans="12:13" x14ac:dyDescent="0.35">
      <c r="L19" s="48"/>
    </row>
    <row r="20" spans="12:13" x14ac:dyDescent="0.35">
      <c r="L20" s="48"/>
    </row>
    <row r="21" spans="12:13" x14ac:dyDescent="0.35">
      <c r="L21" s="48">
        <v>28492000</v>
      </c>
      <c r="M21" t="s">
        <v>23</v>
      </c>
    </row>
    <row r="33" spans="2:14" ht="22" x14ac:dyDescent="0.65">
      <c r="B33" s="2" t="s">
        <v>35</v>
      </c>
      <c r="F33" s="54"/>
      <c r="G33" s="54"/>
      <c r="H33" s="54"/>
    </row>
    <row r="34" spans="2:14" x14ac:dyDescent="0.35">
      <c r="F34" s="54"/>
      <c r="G34" s="54"/>
      <c r="H34" s="54"/>
    </row>
    <row r="35" spans="2:14" ht="15.5" x14ac:dyDescent="0.35">
      <c r="C35" s="3" t="s">
        <v>36</v>
      </c>
      <c r="F35" s="54"/>
      <c r="G35" s="54"/>
      <c r="H35" s="54"/>
    </row>
    <row r="36" spans="2:14" ht="15.5" x14ac:dyDescent="0.35">
      <c r="C36" s="3"/>
    </row>
    <row r="37" spans="2:14" ht="16" thickBot="1" x14ac:dyDescent="0.4">
      <c r="C37" s="3"/>
    </row>
    <row r="38" spans="2:14" ht="15" thickBot="1" x14ac:dyDescent="0.4">
      <c r="B38" s="4" t="s">
        <v>37</v>
      </c>
      <c r="C38" s="5">
        <v>50000</v>
      </c>
      <c r="D38" s="55" t="s">
        <v>38</v>
      </c>
      <c r="E38" s="56"/>
      <c r="F38" s="56"/>
      <c r="G38" s="56"/>
      <c r="H38" s="57"/>
    </row>
    <row r="39" spans="2:14" ht="15" thickBot="1" x14ac:dyDescent="0.4">
      <c r="D39" s="58" t="s">
        <v>39</v>
      </c>
      <c r="E39" s="52"/>
      <c r="F39" s="52"/>
      <c r="G39" s="52"/>
      <c r="H39" s="52"/>
    </row>
    <row r="40" spans="2:14" x14ac:dyDescent="0.35">
      <c r="B40" s="6" t="s">
        <v>40</v>
      </c>
      <c r="C40" s="7">
        <v>2012</v>
      </c>
      <c r="D40" s="59"/>
      <c r="E40" s="60"/>
      <c r="F40" s="60"/>
      <c r="G40" s="60"/>
      <c r="H40" s="61"/>
    </row>
    <row r="41" spans="2:14" x14ac:dyDescent="0.35">
      <c r="B41" s="6" t="s">
        <v>41</v>
      </c>
      <c r="C41" s="8">
        <v>2010</v>
      </c>
      <c r="D41" s="62"/>
      <c r="E41" s="63"/>
      <c r="F41" s="63"/>
      <c r="G41" s="63"/>
      <c r="H41" s="64"/>
    </row>
    <row r="42" spans="2:14" ht="41.25" customHeight="1" x14ac:dyDescent="0.35">
      <c r="B42" s="6" t="s">
        <v>110</v>
      </c>
      <c r="C42" s="9">
        <v>0.94218268901813196</v>
      </c>
      <c r="D42" s="62" t="s">
        <v>42</v>
      </c>
      <c r="E42" s="63"/>
      <c r="F42" s="63"/>
      <c r="G42" s="63"/>
      <c r="H42" s="64"/>
      <c r="M42" t="s">
        <v>0</v>
      </c>
      <c r="N42" t="s">
        <v>77</v>
      </c>
    </row>
    <row r="43" spans="2:14" ht="30" customHeight="1" thickBot="1" x14ac:dyDescent="0.4">
      <c r="B43" s="6" t="s">
        <v>111</v>
      </c>
      <c r="C43" s="10">
        <v>1.100724186648488</v>
      </c>
      <c r="D43" s="51" t="s">
        <v>43</v>
      </c>
      <c r="E43" s="52"/>
      <c r="F43" s="52"/>
      <c r="G43" s="52"/>
      <c r="H43" s="53"/>
      <c r="M43" t="s">
        <v>128</v>
      </c>
      <c r="N43" t="s">
        <v>129</v>
      </c>
    </row>
    <row r="44" spans="2:14" ht="15" thickBot="1" x14ac:dyDescent="0.4">
      <c r="M44" t="s">
        <v>130</v>
      </c>
      <c r="N44" t="s">
        <v>131</v>
      </c>
    </row>
    <row r="45" spans="2:14" ht="16.5" thickTop="1" thickBot="1" x14ac:dyDescent="0.4">
      <c r="B45" s="11" t="s">
        <v>112</v>
      </c>
      <c r="C45" s="12"/>
      <c r="D45" s="12"/>
      <c r="E45" s="12"/>
      <c r="F45" s="12"/>
      <c r="G45" s="12"/>
      <c r="H45" s="13"/>
      <c r="M45" t="s">
        <v>1</v>
      </c>
      <c r="N45" t="s">
        <v>78</v>
      </c>
    </row>
    <row r="46" spans="2:14" ht="53.5" thickTop="1" thickBot="1" x14ac:dyDescent="0.4">
      <c r="B46" s="14" t="s">
        <v>44</v>
      </c>
      <c r="C46" s="15" t="s">
        <v>108</v>
      </c>
      <c r="D46" s="15" t="s">
        <v>109</v>
      </c>
      <c r="E46" s="15" t="s">
        <v>45</v>
      </c>
      <c r="F46" s="16" t="s">
        <v>46</v>
      </c>
      <c r="G46" s="15" t="s">
        <v>39</v>
      </c>
      <c r="H46" s="17" t="s">
        <v>47</v>
      </c>
      <c r="M46" t="s">
        <v>2</v>
      </c>
      <c r="N46" t="s">
        <v>79</v>
      </c>
    </row>
    <row r="47" spans="2:14" x14ac:dyDescent="0.35">
      <c r="B47" s="18" t="s">
        <v>48</v>
      </c>
      <c r="C47" s="19">
        <v>47851875</v>
      </c>
      <c r="D47" s="20">
        <v>49626379.194133162</v>
      </c>
      <c r="E47" s="21">
        <v>1.1200000000000001</v>
      </c>
      <c r="F47" s="20">
        <v>55581544.69742915</v>
      </c>
      <c r="G47" s="22"/>
      <c r="H47" s="23"/>
      <c r="I47" t="s">
        <v>12</v>
      </c>
      <c r="J47" s="46">
        <f>D47/$F$58</f>
        <v>0.4196428571428571</v>
      </c>
      <c r="M47" t="s">
        <v>3</v>
      </c>
      <c r="N47" t="s">
        <v>80</v>
      </c>
    </row>
    <row r="48" spans="2:14" x14ac:dyDescent="0.35">
      <c r="B48" s="24" t="s">
        <v>49</v>
      </c>
      <c r="C48" s="25"/>
      <c r="D48" s="20">
        <v>0</v>
      </c>
      <c r="E48" s="26">
        <v>1.1200000000000001</v>
      </c>
      <c r="F48" s="20">
        <v>0</v>
      </c>
      <c r="G48" s="27"/>
      <c r="H48" s="28"/>
      <c r="J48" s="46"/>
      <c r="M48" t="s">
        <v>4</v>
      </c>
      <c r="N48" t="s">
        <v>81</v>
      </c>
    </row>
    <row r="49" spans="2:14" x14ac:dyDescent="0.35">
      <c r="B49" s="29" t="s">
        <v>54</v>
      </c>
      <c r="C49" s="25">
        <v>9163125</v>
      </c>
      <c r="D49" s="20">
        <v>9502923.675472308</v>
      </c>
      <c r="E49" s="26">
        <v>1.1200000000000001</v>
      </c>
      <c r="F49" s="20">
        <v>10643274.516528986</v>
      </c>
      <c r="G49" s="27"/>
      <c r="H49" s="28"/>
      <c r="I49" t="s">
        <v>12</v>
      </c>
      <c r="J49" s="46">
        <f t="shared" ref="J49:J57" si="0">D49/$F$58</f>
        <v>8.0357142857142849E-2</v>
      </c>
      <c r="M49" t="s">
        <v>5</v>
      </c>
      <c r="N49" t="s">
        <v>82</v>
      </c>
    </row>
    <row r="50" spans="2:14" x14ac:dyDescent="0.35">
      <c r="B50" s="29" t="s">
        <v>55</v>
      </c>
      <c r="C50" s="25">
        <v>3054375</v>
      </c>
      <c r="D50" s="20">
        <v>3167641.225157436</v>
      </c>
      <c r="E50" s="26">
        <v>1.1200000000000001</v>
      </c>
      <c r="F50" s="20">
        <v>3547758.1721763285</v>
      </c>
      <c r="G50" s="27"/>
      <c r="H50" s="28"/>
      <c r="I50" t="s">
        <v>12</v>
      </c>
      <c r="J50" s="46">
        <f t="shared" si="0"/>
        <v>2.6785714285714284E-2</v>
      </c>
      <c r="M50" t="s">
        <v>6</v>
      </c>
      <c r="N50" t="s">
        <v>83</v>
      </c>
    </row>
    <row r="51" spans="2:14" x14ac:dyDescent="0.35">
      <c r="B51" s="29" t="s">
        <v>56</v>
      </c>
      <c r="C51" s="25">
        <v>5090625</v>
      </c>
      <c r="D51" s="20">
        <v>5279402.0419290597</v>
      </c>
      <c r="E51" s="26">
        <v>1.1200000000000001</v>
      </c>
      <c r="F51" s="20">
        <v>5912930.2869605478</v>
      </c>
      <c r="G51" s="27"/>
      <c r="H51" s="28"/>
      <c r="I51" t="s">
        <v>12</v>
      </c>
      <c r="J51" s="46">
        <f t="shared" si="0"/>
        <v>4.4642857142857137E-2</v>
      </c>
      <c r="M51" t="s">
        <v>7</v>
      </c>
      <c r="N51" t="s">
        <v>84</v>
      </c>
    </row>
    <row r="52" spans="2:14" x14ac:dyDescent="0.35">
      <c r="B52" s="29" t="s">
        <v>57</v>
      </c>
      <c r="C52" s="25">
        <v>5090625</v>
      </c>
      <c r="D52" s="20">
        <v>5279402.0419290597</v>
      </c>
      <c r="E52" s="26">
        <v>1.1200000000000001</v>
      </c>
      <c r="F52" s="20">
        <v>5912930.2869605478</v>
      </c>
      <c r="G52" s="27"/>
      <c r="H52" s="28"/>
      <c r="I52" t="s">
        <v>12</v>
      </c>
      <c r="J52" s="46">
        <f t="shared" si="0"/>
        <v>4.4642857142857137E-2</v>
      </c>
      <c r="M52" t="s">
        <v>124</v>
      </c>
      <c r="N52" t="s">
        <v>126</v>
      </c>
    </row>
    <row r="53" spans="2:14" x14ac:dyDescent="0.35">
      <c r="B53" s="29" t="s">
        <v>58</v>
      </c>
      <c r="C53" s="25">
        <v>21380625</v>
      </c>
      <c r="D53" s="20">
        <v>22173488.576102052</v>
      </c>
      <c r="E53" s="26">
        <v>1.1200000000000001</v>
      </c>
      <c r="F53" s="20">
        <v>24834307.2052343</v>
      </c>
      <c r="G53" s="27"/>
      <c r="H53" s="28"/>
      <c r="I53" t="s">
        <v>11</v>
      </c>
      <c r="J53" s="46">
        <f t="shared" si="0"/>
        <v>0.1875</v>
      </c>
      <c r="M53" t="s">
        <v>125</v>
      </c>
      <c r="N53" t="s">
        <v>127</v>
      </c>
    </row>
    <row r="54" spans="2:14" x14ac:dyDescent="0.35">
      <c r="B54" s="29" t="s">
        <v>59</v>
      </c>
      <c r="C54" s="25">
        <v>2036250</v>
      </c>
      <c r="D54" s="20">
        <v>2111760.8167716241</v>
      </c>
      <c r="E54" s="26">
        <v>1.1200000000000001</v>
      </c>
      <c r="F54" s="20">
        <v>2365172.1147842193</v>
      </c>
      <c r="G54" s="27"/>
      <c r="H54" s="28"/>
      <c r="I54" t="s">
        <v>11</v>
      </c>
      <c r="J54" s="46">
        <f t="shared" si="0"/>
        <v>1.7857142857142856E-2</v>
      </c>
      <c r="M54" t="s">
        <v>8</v>
      </c>
      <c r="N54" t="s">
        <v>85</v>
      </c>
    </row>
    <row r="55" spans="2:14" x14ac:dyDescent="0.35">
      <c r="B55" s="29" t="s">
        <v>60</v>
      </c>
      <c r="C55" s="25">
        <v>5090625</v>
      </c>
      <c r="D55" s="20">
        <v>5279402.0419290597</v>
      </c>
      <c r="E55" s="26">
        <v>1.1200000000000001</v>
      </c>
      <c r="F55" s="20">
        <v>5912930.2869605478</v>
      </c>
      <c r="G55" s="27"/>
      <c r="H55" s="28"/>
      <c r="I55" t="s">
        <v>12</v>
      </c>
      <c r="J55" s="46">
        <f t="shared" si="0"/>
        <v>4.4642857142857137E-2</v>
      </c>
      <c r="M55" t="s">
        <v>132</v>
      </c>
      <c r="N55" t="s">
        <v>139</v>
      </c>
    </row>
    <row r="56" spans="2:14" x14ac:dyDescent="0.35">
      <c r="B56" s="29" t="s">
        <v>61</v>
      </c>
      <c r="C56" s="25">
        <v>1018125</v>
      </c>
      <c r="D56" s="20">
        <v>1055880.4083858121</v>
      </c>
      <c r="E56" s="26">
        <v>1.1200000000000001</v>
      </c>
      <c r="F56" s="20">
        <v>1182586.0573921097</v>
      </c>
      <c r="G56" s="27"/>
      <c r="H56" s="28"/>
      <c r="I56" t="s">
        <v>12</v>
      </c>
      <c r="J56" s="46">
        <f t="shared" si="0"/>
        <v>8.9285714285714281E-3</v>
      </c>
      <c r="M56" t="s">
        <v>133</v>
      </c>
      <c r="N56" t="s">
        <v>140</v>
      </c>
    </row>
    <row r="57" spans="2:14" x14ac:dyDescent="0.35">
      <c r="B57" s="29" t="s">
        <v>62</v>
      </c>
      <c r="C57" s="25">
        <v>2036250</v>
      </c>
      <c r="D57" s="20">
        <v>2111760.8167716241</v>
      </c>
      <c r="E57" s="26">
        <v>1.1200000000000001</v>
      </c>
      <c r="F57" s="20">
        <v>2365172.1147842193</v>
      </c>
      <c r="G57" s="27"/>
      <c r="H57" s="28"/>
      <c r="I57" t="s">
        <v>16</v>
      </c>
      <c r="J57" s="46">
        <f t="shared" si="0"/>
        <v>1.7857142857142856E-2</v>
      </c>
      <c r="M57" t="s">
        <v>134</v>
      </c>
      <c r="N57" t="s">
        <v>141</v>
      </c>
    </row>
    <row r="58" spans="2:14" ht="15" thickBot="1" x14ac:dyDescent="0.4">
      <c r="B58" s="30"/>
      <c r="C58" s="31">
        <v>101812500</v>
      </c>
      <c r="D58" s="32">
        <v>105588040.83858122</v>
      </c>
      <c r="E58" s="33"/>
      <c r="F58" s="32">
        <v>118258605.73921095</v>
      </c>
      <c r="G58" s="34"/>
      <c r="H58" s="35"/>
      <c r="I58" t="s">
        <v>16</v>
      </c>
      <c r="J58" s="46">
        <f>(F58-D58)/F58</f>
        <v>0.10714285714285701</v>
      </c>
      <c r="M58" t="s">
        <v>135</v>
      </c>
      <c r="N58" t="s">
        <v>142</v>
      </c>
    </row>
    <row r="59" spans="2:14" ht="15" thickTop="1" x14ac:dyDescent="0.35">
      <c r="C59" s="36"/>
      <c r="M59" t="s">
        <v>9</v>
      </c>
      <c r="N59" t="s">
        <v>86</v>
      </c>
    </row>
    <row r="60" spans="2:14" x14ac:dyDescent="0.35">
      <c r="M60" t="s">
        <v>10</v>
      </c>
      <c r="N60" t="s">
        <v>87</v>
      </c>
    </row>
    <row r="61" spans="2:14" x14ac:dyDescent="0.35">
      <c r="B61" s="37" t="s">
        <v>50</v>
      </c>
      <c r="C61" s="37">
        <v>900</v>
      </c>
      <c r="M61" t="s">
        <v>11</v>
      </c>
      <c r="N61" t="s">
        <v>88</v>
      </c>
    </row>
    <row r="62" spans="2:14" x14ac:dyDescent="0.35">
      <c r="B62" s="38" t="s">
        <v>51</v>
      </c>
      <c r="C62" s="37">
        <v>54.3</v>
      </c>
      <c r="M62" t="s">
        <v>12</v>
      </c>
      <c r="N62" t="s">
        <v>89</v>
      </c>
    </row>
    <row r="63" spans="2:14" x14ac:dyDescent="0.35">
      <c r="B63" s="38" t="s">
        <v>52</v>
      </c>
      <c r="C63" s="39">
        <v>113125</v>
      </c>
      <c r="M63" t="s">
        <v>13</v>
      </c>
      <c r="N63" t="s">
        <v>90</v>
      </c>
    </row>
    <row r="64" spans="2:14" x14ac:dyDescent="0.35">
      <c r="B64" s="37" t="s">
        <v>48</v>
      </c>
      <c r="C64" s="40">
        <v>0.47</v>
      </c>
      <c r="M64" t="s">
        <v>14</v>
      </c>
      <c r="N64" t="s">
        <v>91</v>
      </c>
    </row>
    <row r="65" spans="2:14" x14ac:dyDescent="0.35">
      <c r="B65" s="37" t="s">
        <v>53</v>
      </c>
      <c r="C65" s="40">
        <v>0.53</v>
      </c>
      <c r="M65" t="s">
        <v>15</v>
      </c>
      <c r="N65" t="s">
        <v>92</v>
      </c>
    </row>
    <row r="66" spans="2:14" x14ac:dyDescent="0.35">
      <c r="B66" s="41" t="s">
        <v>54</v>
      </c>
      <c r="C66" s="40">
        <v>0.09</v>
      </c>
      <c r="M66" t="s">
        <v>136</v>
      </c>
      <c r="N66" t="s">
        <v>143</v>
      </c>
    </row>
    <row r="67" spans="2:14" x14ac:dyDescent="0.35">
      <c r="B67" s="41" t="s">
        <v>55</v>
      </c>
      <c r="C67" s="40">
        <v>0.03</v>
      </c>
      <c r="M67" t="s">
        <v>137</v>
      </c>
      <c r="N67" t="s">
        <v>144</v>
      </c>
    </row>
    <row r="68" spans="2:14" x14ac:dyDescent="0.35">
      <c r="B68" s="41" t="s">
        <v>56</v>
      </c>
      <c r="C68" s="40">
        <v>0.05</v>
      </c>
      <c r="M68" t="s">
        <v>138</v>
      </c>
      <c r="N68" t="s">
        <v>145</v>
      </c>
    </row>
    <row r="69" spans="2:14" x14ac:dyDescent="0.35">
      <c r="B69" s="41" t="s">
        <v>57</v>
      </c>
      <c r="C69" s="40">
        <v>0.05</v>
      </c>
      <c r="M69" t="s">
        <v>16</v>
      </c>
      <c r="N69" t="s">
        <v>93</v>
      </c>
    </row>
    <row r="70" spans="2:14" x14ac:dyDescent="0.35">
      <c r="B70" s="41" t="s">
        <v>58</v>
      </c>
      <c r="C70" s="40">
        <v>0.21</v>
      </c>
      <c r="M70" t="s">
        <v>17</v>
      </c>
      <c r="N70" t="s">
        <v>94</v>
      </c>
    </row>
    <row r="71" spans="2:14" x14ac:dyDescent="0.35">
      <c r="B71" s="41" t="s">
        <v>59</v>
      </c>
      <c r="C71" s="40">
        <v>0.02</v>
      </c>
      <c r="M71" t="s">
        <v>18</v>
      </c>
      <c r="N71" t="s">
        <v>95</v>
      </c>
    </row>
    <row r="72" spans="2:14" x14ac:dyDescent="0.35">
      <c r="B72" s="41" t="s">
        <v>60</v>
      </c>
      <c r="C72" s="40">
        <v>0.05</v>
      </c>
      <c r="M72" t="s">
        <v>19</v>
      </c>
      <c r="N72" t="s">
        <v>96</v>
      </c>
    </row>
    <row r="73" spans="2:14" x14ac:dyDescent="0.35">
      <c r="B73" s="41" t="s">
        <v>61</v>
      </c>
      <c r="C73" s="40">
        <v>0.01</v>
      </c>
      <c r="M73" t="s">
        <v>20</v>
      </c>
      <c r="N73" t="s">
        <v>97</v>
      </c>
    </row>
    <row r="74" spans="2:14" x14ac:dyDescent="0.35">
      <c r="B74" s="41" t="s">
        <v>62</v>
      </c>
      <c r="C74" s="40">
        <v>0.02</v>
      </c>
      <c r="M74" t="s">
        <v>21</v>
      </c>
      <c r="N74" t="s">
        <v>98</v>
      </c>
    </row>
    <row r="75" spans="2:14" x14ac:dyDescent="0.35">
      <c r="M75" t="s">
        <v>22</v>
      </c>
      <c r="N75" t="s">
        <v>99</v>
      </c>
    </row>
    <row r="76" spans="2:14" x14ac:dyDescent="0.35">
      <c r="M76" t="s">
        <v>23</v>
      </c>
      <c r="N76" t="s">
        <v>100</v>
      </c>
    </row>
    <row r="77" spans="2:14" x14ac:dyDescent="0.35">
      <c r="M77" t="s">
        <v>24</v>
      </c>
      <c r="N77" t="s">
        <v>101</v>
      </c>
    </row>
    <row r="78" spans="2:14" x14ac:dyDescent="0.35">
      <c r="M78" t="s">
        <v>25</v>
      </c>
      <c r="N78" t="s">
        <v>102</v>
      </c>
    </row>
    <row r="79" spans="2:14" x14ac:dyDescent="0.35">
      <c r="M79" t="s">
        <v>26</v>
      </c>
      <c r="N79" t="s">
        <v>103</v>
      </c>
    </row>
    <row r="80" spans="2:14" x14ac:dyDescent="0.35">
      <c r="M80" t="s">
        <v>27</v>
      </c>
      <c r="N80" t="s">
        <v>104</v>
      </c>
    </row>
    <row r="81" spans="11:14" x14ac:dyDescent="0.35">
      <c r="M81" t="s">
        <v>28</v>
      </c>
      <c r="N81" t="s">
        <v>105</v>
      </c>
    </row>
    <row r="82" spans="11:14" x14ac:dyDescent="0.35">
      <c r="M82" t="s">
        <v>29</v>
      </c>
      <c r="N82" t="s">
        <v>106</v>
      </c>
    </row>
    <row r="83" spans="11:14" x14ac:dyDescent="0.35">
      <c r="M83" t="s">
        <v>30</v>
      </c>
      <c r="N83" t="s">
        <v>107</v>
      </c>
    </row>
    <row r="86" spans="11:14" x14ac:dyDescent="0.35">
      <c r="K86" s="48">
        <v>1088450000</v>
      </c>
      <c r="L86" t="s">
        <v>12</v>
      </c>
    </row>
    <row r="87" spans="11:14" x14ac:dyDescent="0.35">
      <c r="K87" s="48">
        <v>483000000</v>
      </c>
      <c r="L87" t="s">
        <v>16</v>
      </c>
    </row>
    <row r="88" spans="11:14" x14ac:dyDescent="0.35">
      <c r="K88" s="48"/>
    </row>
    <row r="89" spans="11:14" x14ac:dyDescent="0.35">
      <c r="K89" s="48"/>
    </row>
    <row r="90" spans="11:14" x14ac:dyDescent="0.35">
      <c r="K90" s="48">
        <v>87900000</v>
      </c>
      <c r="L90" t="s">
        <v>12</v>
      </c>
    </row>
    <row r="91" spans="11:14" x14ac:dyDescent="0.35">
      <c r="K91" s="48"/>
    </row>
    <row r="92" spans="11:14" x14ac:dyDescent="0.35">
      <c r="K92" s="48">
        <v>250600000</v>
      </c>
      <c r="L92" t="s">
        <v>16</v>
      </c>
    </row>
    <row r="93" spans="11:14" x14ac:dyDescent="0.35">
      <c r="K93" s="48"/>
    </row>
    <row r="94" spans="11:14" x14ac:dyDescent="0.35">
      <c r="K94" s="48"/>
    </row>
    <row r="95" spans="11:14" x14ac:dyDescent="0.35">
      <c r="K95" s="48">
        <v>191000000</v>
      </c>
      <c r="L95" t="s">
        <v>23</v>
      </c>
    </row>
    <row r="98" spans="11:11" x14ac:dyDescent="0.35">
      <c r="K98" s="47">
        <f>SUM(K86:K95)</f>
        <v>2100950000</v>
      </c>
    </row>
  </sheetData>
  <mergeCells count="7">
    <mergeCell ref="D43:H43"/>
    <mergeCell ref="F33:H35"/>
    <mergeCell ref="D38:H38"/>
    <mergeCell ref="D39:H39"/>
    <mergeCell ref="D40:H40"/>
    <mergeCell ref="D41:H41"/>
    <mergeCell ref="D42:H42"/>
  </mergeCells>
  <dataValidations count="1">
    <dataValidation type="whole" allowBlank="1" showInputMessage="1" showErrorMessage="1" sqref="C41" xr:uid="{00000000-0002-0000-0100-000000000000}">
      <formula1>1992</formula1>
      <formula2>2016</formula2>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2060"/>
  </sheetPr>
  <dimension ref="A1:AQ8"/>
  <sheetViews>
    <sheetView tabSelected="1" workbookViewId="0">
      <selection activeCell="AO8" sqref="A8:AO8"/>
    </sheetView>
  </sheetViews>
  <sheetFormatPr defaultRowHeight="14.5" x14ac:dyDescent="0.35"/>
  <cols>
    <col min="1" max="1" width="29.26953125" bestFit="1" customWidth="1"/>
    <col min="2" max="26" width="10.7265625" customWidth="1"/>
    <col min="27" max="27" width="13.1796875" customWidth="1"/>
    <col min="28" max="43" width="10.7265625" customWidth="1"/>
  </cols>
  <sheetData>
    <row r="1" spans="1:43" x14ac:dyDescent="0.35">
      <c r="A1" s="49" t="s">
        <v>123</v>
      </c>
      <c r="B1" s="50" t="s">
        <v>0</v>
      </c>
      <c r="C1" s="50" t="s">
        <v>128</v>
      </c>
      <c r="D1" s="50" t="s">
        <v>130</v>
      </c>
      <c r="E1" s="50" t="s">
        <v>1</v>
      </c>
      <c r="F1" s="50" t="s">
        <v>2</v>
      </c>
      <c r="G1" s="50" t="s">
        <v>3</v>
      </c>
      <c r="H1" s="50" t="s">
        <v>4</v>
      </c>
      <c r="I1" s="50" t="s">
        <v>5</v>
      </c>
      <c r="J1" s="50" t="s">
        <v>6</v>
      </c>
      <c r="K1" s="50" t="s">
        <v>7</v>
      </c>
      <c r="L1" s="50" t="s">
        <v>124</v>
      </c>
      <c r="M1" s="50" t="s">
        <v>125</v>
      </c>
      <c r="N1" s="50" t="s">
        <v>8</v>
      </c>
      <c r="O1" s="50" t="s">
        <v>132</v>
      </c>
      <c r="P1" s="50" t="s">
        <v>133</v>
      </c>
      <c r="Q1" s="50" t="s">
        <v>134</v>
      </c>
      <c r="R1" s="50" t="s">
        <v>135</v>
      </c>
      <c r="S1" s="50" t="s">
        <v>9</v>
      </c>
      <c r="T1" s="50" t="s">
        <v>10</v>
      </c>
      <c r="U1" s="50" t="s">
        <v>11</v>
      </c>
      <c r="V1" s="50" t="s">
        <v>12</v>
      </c>
      <c r="W1" s="50" t="s">
        <v>13</v>
      </c>
      <c r="X1" s="50" t="s">
        <v>14</v>
      </c>
      <c r="Y1" s="50" t="s">
        <v>15</v>
      </c>
      <c r="Z1" s="50" t="s">
        <v>136</v>
      </c>
      <c r="AA1" s="50" t="s">
        <v>137</v>
      </c>
      <c r="AB1" s="50" t="s">
        <v>138</v>
      </c>
      <c r="AC1" s="50" t="s">
        <v>16</v>
      </c>
      <c r="AD1" s="50" t="s">
        <v>17</v>
      </c>
      <c r="AE1" s="50" t="s">
        <v>18</v>
      </c>
      <c r="AF1" s="50" t="s">
        <v>19</v>
      </c>
      <c r="AG1" s="50" t="s">
        <v>20</v>
      </c>
      <c r="AH1" s="50" t="s">
        <v>21</v>
      </c>
      <c r="AI1" s="50" t="s">
        <v>22</v>
      </c>
      <c r="AJ1" s="50" t="s">
        <v>23</v>
      </c>
      <c r="AK1" s="50" t="s">
        <v>24</v>
      </c>
      <c r="AL1" s="50" t="s">
        <v>25</v>
      </c>
      <c r="AM1" s="50" t="s">
        <v>26</v>
      </c>
      <c r="AN1" s="50" t="s">
        <v>27</v>
      </c>
      <c r="AO1" s="50" t="s">
        <v>28</v>
      </c>
      <c r="AP1" s="50" t="s">
        <v>29</v>
      </c>
      <c r="AQ1" s="50" t="s">
        <v>30</v>
      </c>
    </row>
    <row r="2" spans="1:43" x14ac:dyDescent="0.35">
      <c r="A2" t="s">
        <v>31</v>
      </c>
      <c r="B2">
        <f>SUMIF(Data!$I$47:$I$58,B1,Data!$J$47:$J$58)</f>
        <v>0</v>
      </c>
      <c r="C2">
        <f>SUMIF(Data!$I$47:$I$58,C1,Data!$J$47:$J$58)</f>
        <v>0</v>
      </c>
      <c r="D2">
        <f>SUMIF(Data!$I$47:$I$58,D1,Data!$J$47:$J$58)</f>
        <v>0</v>
      </c>
      <c r="E2">
        <f>SUMIF(Data!$I$47:$I$58,E1,Data!$J$47:$J$58)</f>
        <v>0</v>
      </c>
      <c r="F2">
        <f>SUMIF(Data!$I$47:$I$58,F1,Data!$J$47:$J$58)</f>
        <v>0</v>
      </c>
      <c r="G2">
        <f>SUMIF(Data!$I$47:$I$58,G1,Data!$J$47:$J$58)</f>
        <v>0</v>
      </c>
      <c r="H2">
        <f>SUMIF(Data!$I$47:$I$58,H1,Data!$J$47:$J$58)</f>
        <v>0</v>
      </c>
      <c r="I2">
        <f>SUMIF(Data!$I$47:$I$58,I1,Data!$J$47:$J$58)</f>
        <v>0</v>
      </c>
      <c r="J2">
        <f>SUMIF(Data!$I$47:$I$58,J1,Data!$J$47:$J$58)</f>
        <v>0</v>
      </c>
      <c r="K2">
        <f>SUMIF(Data!$I$47:$I$58,K1,Data!$J$47:$J$58)</f>
        <v>0</v>
      </c>
      <c r="L2">
        <f>SUMIF(Data!$I$47:$I$58,L1,Data!$J$47:$J$58)</f>
        <v>0</v>
      </c>
      <c r="M2">
        <f>SUMIF(Data!$I$47:$I$58,M1,Data!$J$47:$J$58)</f>
        <v>0</v>
      </c>
      <c r="N2">
        <f>SUMIF(Data!$I$47:$I$58,N1,Data!$J$47:$J$58)</f>
        <v>0</v>
      </c>
      <c r="O2">
        <f>SUMIF(Data!$I$47:$I$58,O1,Data!$J$47:$J$58)</f>
        <v>0</v>
      </c>
      <c r="P2">
        <f>SUMIF(Data!$I$47:$I$58,P1,Data!$J$47:$J$58)</f>
        <v>0</v>
      </c>
      <c r="Q2">
        <f>SUMIF(Data!$I$47:$I$58,Q1,Data!$J$47:$J$58)</f>
        <v>0</v>
      </c>
      <c r="R2">
        <f>SUMIF(Data!$I$47:$I$58,R1,Data!$J$47:$J$58)</f>
        <v>0</v>
      </c>
      <c r="S2">
        <f>SUMIF(Data!$I$47:$I$58,S1,Data!$J$47:$J$58)</f>
        <v>0</v>
      </c>
      <c r="T2">
        <f>SUMIF(Data!$I$47:$I$58,T1,Data!$J$47:$J$58)</f>
        <v>0</v>
      </c>
      <c r="U2">
        <f>SUMIF(Data!$I$47:$I$58,U1,Data!$J$47:$J$58)</f>
        <v>0.20535714285714285</v>
      </c>
      <c r="V2">
        <f>SUMIF(Data!$I$47:$I$58,V1,Data!$J$47:$J$58)</f>
        <v>0.66964285714285687</v>
      </c>
      <c r="W2">
        <f>SUMIF(Data!$I$47:$I$58,W1,Data!$J$47:$J$58)</f>
        <v>0</v>
      </c>
      <c r="X2">
        <f>SUMIF(Data!$I$47:$I$58,X1,Data!$J$47:$J$58)</f>
        <v>0</v>
      </c>
      <c r="Y2">
        <f>SUMIF(Data!$I$47:$I$58,Y1,Data!$J$47:$J$58)</f>
        <v>0</v>
      </c>
      <c r="Z2">
        <f>SUMIF(Data!$I$47:$I$58,Z1,Data!$J$47:$J$58)</f>
        <v>0</v>
      </c>
      <c r="AA2">
        <f>SUMIF(Data!$I$47:$I$58,AA1,Data!$J$47:$J$58)</f>
        <v>0</v>
      </c>
      <c r="AB2">
        <f>SUMIF(Data!$I$47:$I$58,AB1,Data!$J$47:$J$58)</f>
        <v>0</v>
      </c>
      <c r="AC2">
        <f>SUMIF(Data!$I$47:$I$58,AC1,Data!$J$47:$J$58)</f>
        <v>0.12499999999999986</v>
      </c>
      <c r="AD2">
        <f>SUMIF(Data!$I$47:$I$58,AD1,Data!$J$47:$J$58)</f>
        <v>0</v>
      </c>
      <c r="AE2">
        <f>SUMIF(Data!$I$47:$I$58,AE1,Data!$J$47:$J$58)</f>
        <v>0</v>
      </c>
      <c r="AF2">
        <f>SUMIF(Data!$I$47:$I$58,AF1,Data!$J$47:$J$58)</f>
        <v>0</v>
      </c>
      <c r="AG2">
        <f>SUMIF(Data!$I$47:$I$58,AG1,Data!$J$47:$J$58)</f>
        <v>0</v>
      </c>
      <c r="AH2">
        <f>SUMIF(Data!$I$47:$I$58,AH1,Data!$J$47:$J$58)</f>
        <v>0</v>
      </c>
      <c r="AI2">
        <f>SUMIF(Data!$I$47:$I$58,AI1,Data!$J$47:$J$58)</f>
        <v>0</v>
      </c>
      <c r="AJ2">
        <f>SUMIF(Data!$I$47:$I$58,AJ1,Data!$J$47:$J$58)</f>
        <v>0</v>
      </c>
      <c r="AK2">
        <f>SUMIF(Data!$I$47:$I$58,AK1,Data!$J$47:$J$58)</f>
        <v>0</v>
      </c>
      <c r="AL2">
        <f>SUMIF(Data!$I$47:$I$58,AL1,Data!$J$47:$J$58)</f>
        <v>0</v>
      </c>
      <c r="AM2">
        <f>SUMIF(Data!$I$47:$I$58,AM1,Data!$J$47:$J$58)</f>
        <v>0</v>
      </c>
      <c r="AN2">
        <f>SUMIF(Data!$I$47:$I$58,AN1,Data!$J$47:$J$58)</f>
        <v>0</v>
      </c>
      <c r="AO2">
        <f>SUMIF(Data!$I$47:$I$58,AO1,Data!$J$47:$J$58)</f>
        <v>0</v>
      </c>
      <c r="AP2">
        <f>SUMIF(Data!$I$47:$I$58,AP1,Data!$J$47:$J$58)</f>
        <v>0</v>
      </c>
      <c r="AQ2">
        <f>SUMIF(Data!$I$47:$I$58,AQ1,Data!$J$47:$J$58)</f>
        <v>0</v>
      </c>
    </row>
    <row r="3" spans="1:43" x14ac:dyDescent="0.35">
      <c r="A3" t="s">
        <v>32</v>
      </c>
      <c r="B3">
        <f>SUMIF(Data!$M$10:$M$21,SoHPCCbRIC!B1,Data!$L$10:$L$21)/SUM(Data!$L$10:$L$21)</f>
        <v>0</v>
      </c>
      <c r="C3">
        <f>SUMIF(Data!$M$10:$M$21,SoHPCCbRIC!C1,Data!$L$10:$L$21)/SUM(Data!$L$10:$L$21)</f>
        <v>0</v>
      </c>
      <c r="D3">
        <f>SUMIF(Data!$M$10:$M$21,SoHPCCbRIC!D1,Data!$L$10:$L$21)/SUM(Data!$L$10:$L$21)</f>
        <v>0</v>
      </c>
      <c r="E3">
        <f>SUMIF(Data!$M$10:$M$21,SoHPCCbRIC!E1,Data!$L$10:$L$21)/SUM(Data!$L$10:$L$21)</f>
        <v>0</v>
      </c>
      <c r="F3">
        <f>SUMIF(Data!$M$10:$M$21,SoHPCCbRIC!F1,Data!$L$10:$L$21)/SUM(Data!$L$10:$L$21)</f>
        <v>0</v>
      </c>
      <c r="G3">
        <f>SUMIF(Data!$M$10:$M$21,SoHPCCbRIC!G1,Data!$L$10:$L$21)/SUM(Data!$L$10:$L$21)</f>
        <v>0</v>
      </c>
      <c r="H3">
        <f>SUMIF(Data!$M$10:$M$21,SoHPCCbRIC!H1,Data!$L$10:$L$21)/SUM(Data!$L$10:$L$21)</f>
        <v>0</v>
      </c>
      <c r="I3">
        <f>SUMIF(Data!$M$10:$M$21,SoHPCCbRIC!I1,Data!$L$10:$L$21)/SUM(Data!$L$10:$L$21)</f>
        <v>0</v>
      </c>
      <c r="J3">
        <f>SUMIF(Data!$M$10:$M$21,SoHPCCbRIC!J1,Data!$L$10:$L$21)/SUM(Data!$L$10:$L$21)</f>
        <v>0</v>
      </c>
      <c r="K3">
        <f>SUMIF(Data!$M$10:$M$21,SoHPCCbRIC!K1,Data!$L$10:$L$21)/SUM(Data!$L$10:$L$21)</f>
        <v>0</v>
      </c>
      <c r="L3">
        <f>SUMIF(Data!$M$10:$M$21,SoHPCCbRIC!L1,Data!$L$10:$L$21)/SUM(Data!$L$10:$L$21)</f>
        <v>0</v>
      </c>
      <c r="M3">
        <f>SUMIF(Data!$M$10:$M$21,SoHPCCbRIC!M1,Data!$L$10:$L$21)/SUM(Data!$L$10:$L$21)</f>
        <v>0</v>
      </c>
      <c r="N3">
        <f>SUMIF(Data!$M$10:$M$21,SoHPCCbRIC!N1,Data!$L$10:$L$21)/SUM(Data!$L$10:$L$21)</f>
        <v>0</v>
      </c>
      <c r="O3">
        <f>SUMIF(Data!$M$10:$M$21,SoHPCCbRIC!O1,Data!$L$10:$L$21)/SUM(Data!$L$10:$L$21)</f>
        <v>0</v>
      </c>
      <c r="P3">
        <f>SUMIF(Data!$M$10:$M$21,SoHPCCbRIC!P1,Data!$L$10:$L$21)/SUM(Data!$L$10:$L$21)</f>
        <v>0</v>
      </c>
      <c r="Q3">
        <f>SUMIF(Data!$M$10:$M$21,SoHPCCbRIC!Q1,Data!$L$10:$L$21)/SUM(Data!$L$10:$L$21)</f>
        <v>0</v>
      </c>
      <c r="R3">
        <f>SUMIF(Data!$M$10:$M$21,SoHPCCbRIC!R1,Data!$L$10:$L$21)/SUM(Data!$L$10:$L$21)</f>
        <v>0</v>
      </c>
      <c r="S3">
        <f>SUMIF(Data!$M$10:$M$21,SoHPCCbRIC!S1,Data!$L$10:$L$21)/SUM(Data!$L$10:$L$21)</f>
        <v>0</v>
      </c>
      <c r="T3">
        <f>SUMIF(Data!$M$10:$M$21,SoHPCCbRIC!T1,Data!$L$10:$L$21)/SUM(Data!$L$10:$L$21)</f>
        <v>0</v>
      </c>
      <c r="U3">
        <f>SUMIF(Data!$M$10:$M$21,SoHPCCbRIC!U1,Data!$L$10:$L$21)/SUM(Data!$L$10:$L$21)</f>
        <v>0</v>
      </c>
      <c r="V3">
        <f>SUMIF(Data!$M$10:$M$21,SoHPCCbRIC!V1,Data!$L$10:$L$21)/SUM(Data!$L$10:$L$21)</f>
        <v>0.41966165941316863</v>
      </c>
      <c r="W3">
        <f>SUMIF(Data!$M$10:$M$21,SoHPCCbRIC!W1,Data!$L$10:$L$21)/SUM(Data!$L$10:$L$21)</f>
        <v>0</v>
      </c>
      <c r="X3">
        <f>SUMIF(Data!$M$10:$M$21,SoHPCCbRIC!X1,Data!$L$10:$L$21)/SUM(Data!$L$10:$L$21)</f>
        <v>0</v>
      </c>
      <c r="Y3">
        <f>SUMIF(Data!$M$10:$M$21,SoHPCCbRIC!Y1,Data!$L$10:$L$21)/SUM(Data!$L$10:$L$21)</f>
        <v>0</v>
      </c>
      <c r="Z3">
        <f>SUMIF(Data!$M$10:$M$21,SoHPCCbRIC!Z1,Data!$L$10:$L$21)/SUM(Data!$L$10:$L$21)</f>
        <v>0</v>
      </c>
      <c r="AA3">
        <f>SUMIF(Data!$M$10:$M$21,SoHPCCbRIC!AA1,Data!$L$10:$L$21)/SUM(Data!$L$10:$L$21)</f>
        <v>0</v>
      </c>
      <c r="AB3">
        <f>SUMIF(Data!$M$10:$M$21,SoHPCCbRIC!AB1,Data!$L$10:$L$21)/SUM(Data!$L$10:$L$21)</f>
        <v>0</v>
      </c>
      <c r="AC3">
        <f>SUMIF(Data!$M$10:$M$21,SoHPCCbRIC!AC1,Data!$L$10:$L$21)/SUM(Data!$L$10:$L$21)</f>
        <v>0.41367167392016474</v>
      </c>
      <c r="AD3">
        <f>SUMIF(Data!$M$10:$M$21,SoHPCCbRIC!AD1,Data!$L$10:$L$21)/SUM(Data!$L$10:$L$21)</f>
        <v>0</v>
      </c>
      <c r="AE3">
        <f>SUMIF(Data!$M$10:$M$21,SoHPCCbRIC!AE1,Data!$L$10:$L$21)/SUM(Data!$L$10:$L$21)</f>
        <v>0</v>
      </c>
      <c r="AF3">
        <f>SUMIF(Data!$M$10:$M$21,SoHPCCbRIC!AF1,Data!$L$10:$L$21)/SUM(Data!$L$10:$L$21)</f>
        <v>0</v>
      </c>
      <c r="AG3">
        <f>SUMIF(Data!$M$10:$M$21,SoHPCCbRIC!AG1,Data!$L$10:$L$21)/SUM(Data!$L$10:$L$21)</f>
        <v>0</v>
      </c>
      <c r="AH3">
        <f>SUMIF(Data!$M$10:$M$21,SoHPCCbRIC!AH1,Data!$L$10:$L$21)/SUM(Data!$L$10:$L$21)</f>
        <v>0</v>
      </c>
      <c r="AI3">
        <f>SUMIF(Data!$M$10:$M$21,SoHPCCbRIC!AI1,Data!$L$10:$L$21)/SUM(Data!$L$10:$L$21)</f>
        <v>0</v>
      </c>
      <c r="AJ3">
        <f>SUMIF(Data!$M$10:$M$21,SoHPCCbRIC!AJ1,Data!$L$10:$L$21)/SUM(Data!$L$10:$L$21)</f>
        <v>0.16666666666666666</v>
      </c>
      <c r="AK3">
        <f>SUMIF(Data!$M$10:$M$21,SoHPCCbRIC!AK1,Data!$L$10:$L$21)/SUM(Data!$L$10:$L$21)</f>
        <v>0</v>
      </c>
      <c r="AL3">
        <f>SUMIF(Data!$M$10:$M$21,SoHPCCbRIC!AL1,Data!$L$10:$L$21)/SUM(Data!$L$10:$L$21)</f>
        <v>0</v>
      </c>
      <c r="AM3">
        <f>SUMIF(Data!$M$10:$M$21,SoHPCCbRIC!AM1,Data!$L$10:$L$21)/SUM(Data!$L$10:$L$21)</f>
        <v>0</v>
      </c>
      <c r="AN3">
        <f>SUMIF(Data!$M$10:$M$21,SoHPCCbRIC!AN1,Data!$L$10:$L$21)/SUM(Data!$L$10:$L$21)</f>
        <v>0</v>
      </c>
      <c r="AO3">
        <f>SUMIF(Data!$M$10:$M$21,SoHPCCbRIC!AO1,Data!$L$10:$L$21)/SUM(Data!$L$10:$L$21)</f>
        <v>0</v>
      </c>
      <c r="AP3">
        <f>SUMIF(Data!$M$10:$M$21,SoHPCCbRIC!AP1,Data!$L$10:$L$21)/SUM(Data!$L$10:$L$21)</f>
        <v>0</v>
      </c>
      <c r="AQ3">
        <f>SUMIF(Data!$M$10:$M$21,SoHPCCbRIC!AQ1,Data!$L$10:$L$21)/SUM(Data!$L$10:$L$21)</f>
        <v>0</v>
      </c>
    </row>
    <row r="4" spans="1:43" x14ac:dyDescent="0.35">
      <c r="A4" t="s">
        <v>33</v>
      </c>
      <c r="B4">
        <f>SUMIF(Data!$L$86:$L$95,B1,Data!$K$86:$K$95)/SUM(Data!$K$86:$K$95)</f>
        <v>0</v>
      </c>
      <c r="C4">
        <f>SUMIF(Data!$L$86:$L$95,C1,Data!$K$86:$K$95)/SUM(Data!$K$86:$K$95)</f>
        <v>0</v>
      </c>
      <c r="D4">
        <f>SUMIF(Data!$L$86:$L$95,D1,Data!$K$86:$K$95)/SUM(Data!$K$86:$K$95)</f>
        <v>0</v>
      </c>
      <c r="E4">
        <f>SUMIF(Data!$L$86:$L$95,E1,Data!$K$86:$K$95)/SUM(Data!$K$86:$K$95)</f>
        <v>0</v>
      </c>
      <c r="F4">
        <f>SUMIF(Data!$L$86:$L$95,F1,Data!$K$86:$K$95)/SUM(Data!$K$86:$K$95)</f>
        <v>0</v>
      </c>
      <c r="G4">
        <f>SUMIF(Data!$L$86:$L$95,G1,Data!$K$86:$K$95)/SUM(Data!$K$86:$K$95)</f>
        <v>0</v>
      </c>
      <c r="H4">
        <f>SUMIF(Data!$L$86:$L$95,H1,Data!$K$86:$K$95)/SUM(Data!$K$86:$K$95)</f>
        <v>0</v>
      </c>
      <c r="I4">
        <f>SUMIF(Data!$L$86:$L$95,I1,Data!$K$86:$K$95)/SUM(Data!$K$86:$K$95)</f>
        <v>0</v>
      </c>
      <c r="J4">
        <f>SUMIF(Data!$L$86:$L$95,J1,Data!$K$86:$K$95)/SUM(Data!$K$86:$K$95)</f>
        <v>0</v>
      </c>
      <c r="K4">
        <f>SUMIF(Data!$L$86:$L$95,K1,Data!$K$86:$K$95)/SUM(Data!$K$86:$K$95)</f>
        <v>0</v>
      </c>
      <c r="L4">
        <f>SUMIF(Data!$L$86:$L$95,L1,Data!$K$86:$K$95)/SUM(Data!$K$86:$K$95)</f>
        <v>0</v>
      </c>
      <c r="M4">
        <f>SUMIF(Data!$L$86:$L$95,M1,Data!$K$86:$K$95)/SUM(Data!$K$86:$K$95)</f>
        <v>0</v>
      </c>
      <c r="N4">
        <f>SUMIF(Data!$L$86:$L$95,N1,Data!$K$86:$K$95)/SUM(Data!$K$86:$K$95)</f>
        <v>0</v>
      </c>
      <c r="O4">
        <f>SUMIF(Data!$L$86:$L$95,O1,Data!$K$86:$K$95)/SUM(Data!$K$86:$K$95)</f>
        <v>0</v>
      </c>
      <c r="P4">
        <f>SUMIF(Data!$L$86:$L$95,P1,Data!$K$86:$K$95)/SUM(Data!$K$86:$K$95)</f>
        <v>0</v>
      </c>
      <c r="Q4">
        <f>SUMIF(Data!$L$86:$L$95,Q1,Data!$K$86:$K$95)/SUM(Data!$K$86:$K$95)</f>
        <v>0</v>
      </c>
      <c r="R4">
        <f>SUMIF(Data!$L$86:$L$95,R1,Data!$K$86:$K$95)/SUM(Data!$K$86:$K$95)</f>
        <v>0</v>
      </c>
      <c r="S4">
        <f>SUMIF(Data!$L$86:$L$95,S1,Data!$K$86:$K$95)/SUM(Data!$K$86:$K$95)</f>
        <v>0</v>
      </c>
      <c r="T4">
        <f>SUMIF(Data!$L$86:$L$95,T1,Data!$K$86:$K$95)/SUM(Data!$K$86:$K$95)</f>
        <v>0</v>
      </c>
      <c r="U4">
        <f>SUMIF(Data!$L$86:$L$95,U1,Data!$K$86:$K$95)/SUM(Data!$K$86:$K$95)</f>
        <v>0</v>
      </c>
      <c r="V4">
        <f>SUMIF(Data!$L$86:$L$95,V1,Data!$K$86:$K$95)/SUM(Data!$K$86:$K$95)</f>
        <v>0.55991337252195439</v>
      </c>
      <c r="W4">
        <f>SUMIF(Data!$L$86:$L$95,W1,Data!$K$86:$K$95)/SUM(Data!$K$86:$K$95)</f>
        <v>0</v>
      </c>
      <c r="X4">
        <f>SUMIF(Data!$L$86:$L$95,X1,Data!$K$86:$K$95)/SUM(Data!$K$86:$K$95)</f>
        <v>0</v>
      </c>
      <c r="Y4">
        <f>SUMIF(Data!$L$86:$L$95,Y1,Data!$K$86:$K$95)/SUM(Data!$K$86:$K$95)</f>
        <v>0</v>
      </c>
      <c r="Z4">
        <f>SUMIF(Data!$L$86:$L$95,Z1,Data!$K$86:$K$95)/SUM(Data!$K$86:$K$95)</f>
        <v>0</v>
      </c>
      <c r="AA4">
        <f>SUMIF(Data!$L$86:$L$95,AA1,Data!$K$86:$K$95)/SUM(Data!$K$86:$K$95)</f>
        <v>0</v>
      </c>
      <c r="AB4">
        <f>SUMIF(Data!$L$86:$L$95,AB1,Data!$K$86:$K$95)/SUM(Data!$K$86:$K$95)</f>
        <v>0</v>
      </c>
      <c r="AC4">
        <f>SUMIF(Data!$L$86:$L$95,AC1,Data!$K$86:$K$95)/SUM(Data!$K$86:$K$95)</f>
        <v>0.34917537304552704</v>
      </c>
      <c r="AD4">
        <f>SUMIF(Data!$L$86:$L$95,AD1,Data!$K$86:$K$95)/SUM(Data!$K$86:$K$95)</f>
        <v>0</v>
      </c>
      <c r="AE4">
        <f>SUMIF(Data!$L$86:$L$95,AE1,Data!$K$86:$K$95)/SUM(Data!$K$86:$K$95)</f>
        <v>0</v>
      </c>
      <c r="AF4">
        <f>SUMIF(Data!$L$86:$L$95,AF1,Data!$K$86:$K$95)/SUM(Data!$K$86:$K$95)</f>
        <v>0</v>
      </c>
      <c r="AG4">
        <f>SUMIF(Data!$L$86:$L$95,AG1,Data!$K$86:$K$95)/SUM(Data!$K$86:$K$95)</f>
        <v>0</v>
      </c>
      <c r="AH4">
        <f>SUMIF(Data!$L$86:$L$95,AH1,Data!$K$86:$K$95)/SUM(Data!$K$86:$K$95)</f>
        <v>0</v>
      </c>
      <c r="AI4">
        <f>SUMIF(Data!$L$86:$L$95,AI1,Data!$K$86:$K$95)/SUM(Data!$K$86:$K$95)</f>
        <v>0</v>
      </c>
      <c r="AJ4">
        <f>SUMIF(Data!$L$86:$L$95,AJ1,Data!$K$86:$K$95)/SUM(Data!$K$86:$K$95)</f>
        <v>9.0911254432518629E-2</v>
      </c>
      <c r="AK4">
        <f>SUMIF(Data!$L$86:$L$95,AK1,Data!$K$86:$K$95)/SUM(Data!$K$86:$K$95)</f>
        <v>0</v>
      </c>
      <c r="AL4">
        <f>SUMIF(Data!$L$86:$L$95,AL1,Data!$K$86:$K$95)/SUM(Data!$K$86:$K$95)</f>
        <v>0</v>
      </c>
      <c r="AM4">
        <f>SUMIF(Data!$L$86:$L$95,AM1,Data!$K$86:$K$95)/SUM(Data!$K$86:$K$95)</f>
        <v>0</v>
      </c>
      <c r="AN4">
        <f>SUMIF(Data!$L$86:$L$95,AN1,Data!$K$86:$K$95)/SUM(Data!$K$86:$K$95)</f>
        <v>0</v>
      </c>
      <c r="AO4">
        <f>SUMIF(Data!$L$86:$L$95,AO1,Data!$K$86:$K$95)/SUM(Data!$K$86:$K$95)</f>
        <v>0</v>
      </c>
      <c r="AP4">
        <f>SUMIF(Data!$L$86:$L$95,AP1,Data!$K$86:$K$95)/SUM(Data!$K$86:$K$95)</f>
        <v>0</v>
      </c>
      <c r="AQ4">
        <f>SUMIF(Data!$L$86:$L$95,AQ1,Data!$K$86:$K$95)/SUM(Data!$K$86:$K$95)</f>
        <v>0</v>
      </c>
    </row>
    <row r="5" spans="1:43" x14ac:dyDescent="0.35">
      <c r="A5" t="s">
        <v>34</v>
      </c>
      <c r="B5">
        <f>B4</f>
        <v>0</v>
      </c>
      <c r="C5">
        <f t="shared" ref="C5:AQ5" si="0">C4</f>
        <v>0</v>
      </c>
      <c r="D5">
        <f t="shared" ref="D5" si="1">D4</f>
        <v>0</v>
      </c>
      <c r="E5">
        <f t="shared" si="0"/>
        <v>0</v>
      </c>
      <c r="F5">
        <f t="shared" si="0"/>
        <v>0</v>
      </c>
      <c r="G5">
        <f t="shared" si="0"/>
        <v>0</v>
      </c>
      <c r="H5">
        <f t="shared" si="0"/>
        <v>0</v>
      </c>
      <c r="I5">
        <f t="shared" si="0"/>
        <v>0</v>
      </c>
      <c r="J5">
        <f t="shared" si="0"/>
        <v>0</v>
      </c>
      <c r="K5">
        <f t="shared" si="0"/>
        <v>0</v>
      </c>
      <c r="L5">
        <f t="shared" si="0"/>
        <v>0</v>
      </c>
      <c r="M5">
        <f t="shared" ref="M5" si="2">M4</f>
        <v>0</v>
      </c>
      <c r="N5">
        <f t="shared" si="0"/>
        <v>0</v>
      </c>
      <c r="O5">
        <f t="shared" si="0"/>
        <v>0</v>
      </c>
      <c r="P5">
        <f t="shared" ref="P5" si="3">P4</f>
        <v>0</v>
      </c>
      <c r="Q5">
        <f t="shared" si="0"/>
        <v>0</v>
      </c>
      <c r="R5">
        <f t="shared" ref="R5" si="4">R4</f>
        <v>0</v>
      </c>
      <c r="S5">
        <f t="shared" si="0"/>
        <v>0</v>
      </c>
      <c r="T5">
        <f t="shared" si="0"/>
        <v>0</v>
      </c>
      <c r="U5">
        <f t="shared" si="0"/>
        <v>0</v>
      </c>
      <c r="V5">
        <f t="shared" si="0"/>
        <v>0.55991337252195439</v>
      </c>
      <c r="W5">
        <f t="shared" si="0"/>
        <v>0</v>
      </c>
      <c r="X5">
        <f t="shared" si="0"/>
        <v>0</v>
      </c>
      <c r="Y5">
        <f t="shared" si="0"/>
        <v>0</v>
      </c>
      <c r="Z5">
        <f t="shared" si="0"/>
        <v>0</v>
      </c>
      <c r="AA5">
        <f t="shared" ref="AA5:AB5" si="5">AA4</f>
        <v>0</v>
      </c>
      <c r="AB5">
        <f t="shared" si="5"/>
        <v>0</v>
      </c>
      <c r="AC5">
        <f t="shared" si="0"/>
        <v>0.34917537304552704</v>
      </c>
      <c r="AD5">
        <f t="shared" si="0"/>
        <v>0</v>
      </c>
      <c r="AE5">
        <f t="shared" si="0"/>
        <v>0</v>
      </c>
      <c r="AF5">
        <f t="shared" si="0"/>
        <v>0</v>
      </c>
      <c r="AG5">
        <f t="shared" si="0"/>
        <v>0</v>
      </c>
      <c r="AH5">
        <f t="shared" si="0"/>
        <v>0</v>
      </c>
      <c r="AI5">
        <f t="shared" si="0"/>
        <v>0</v>
      </c>
      <c r="AJ5">
        <f t="shared" si="0"/>
        <v>9.0911254432518629E-2</v>
      </c>
      <c r="AK5">
        <f t="shared" si="0"/>
        <v>0</v>
      </c>
      <c r="AL5">
        <f t="shared" si="0"/>
        <v>0</v>
      </c>
      <c r="AM5">
        <f t="shared" si="0"/>
        <v>0</v>
      </c>
      <c r="AN5">
        <f t="shared" si="0"/>
        <v>0</v>
      </c>
      <c r="AO5">
        <f t="shared" si="0"/>
        <v>0</v>
      </c>
      <c r="AP5">
        <f t="shared" si="0"/>
        <v>0</v>
      </c>
      <c r="AQ5">
        <f t="shared" si="0"/>
        <v>0</v>
      </c>
    </row>
    <row r="6" spans="1:43" x14ac:dyDescent="0.35">
      <c r="A6" t="s">
        <v>148</v>
      </c>
      <c r="B6">
        <f t="shared" ref="B6:V6" si="6">B3</f>
        <v>0</v>
      </c>
      <c r="C6">
        <f t="shared" si="6"/>
        <v>0</v>
      </c>
      <c r="D6">
        <f t="shared" si="6"/>
        <v>0</v>
      </c>
      <c r="E6">
        <f t="shared" si="6"/>
        <v>0</v>
      </c>
      <c r="F6">
        <f t="shared" si="6"/>
        <v>0</v>
      </c>
      <c r="G6">
        <f t="shared" si="6"/>
        <v>0</v>
      </c>
      <c r="H6">
        <f t="shared" si="6"/>
        <v>0</v>
      </c>
      <c r="I6">
        <f t="shared" si="6"/>
        <v>0</v>
      </c>
      <c r="J6">
        <f t="shared" si="6"/>
        <v>0</v>
      </c>
      <c r="K6">
        <f t="shared" si="6"/>
        <v>0</v>
      </c>
      <c r="L6">
        <f t="shared" si="6"/>
        <v>0</v>
      </c>
      <c r="M6">
        <f t="shared" si="6"/>
        <v>0</v>
      </c>
      <c r="N6">
        <f t="shared" si="6"/>
        <v>0</v>
      </c>
      <c r="O6">
        <f t="shared" si="6"/>
        <v>0</v>
      </c>
      <c r="P6">
        <f t="shared" si="6"/>
        <v>0</v>
      </c>
      <c r="Q6">
        <f t="shared" si="6"/>
        <v>0</v>
      </c>
      <c r="R6">
        <f t="shared" si="6"/>
        <v>0</v>
      </c>
      <c r="S6">
        <f t="shared" si="6"/>
        <v>0</v>
      </c>
      <c r="T6">
        <f t="shared" si="6"/>
        <v>0</v>
      </c>
      <c r="U6">
        <f t="shared" si="6"/>
        <v>0</v>
      </c>
      <c r="V6">
        <f>V3</f>
        <v>0.41966165941316863</v>
      </c>
      <c r="W6">
        <f t="shared" ref="W6:AQ6" si="7">W3</f>
        <v>0</v>
      </c>
      <c r="X6">
        <f t="shared" si="7"/>
        <v>0</v>
      </c>
      <c r="Y6">
        <f t="shared" si="7"/>
        <v>0</v>
      </c>
      <c r="Z6">
        <f t="shared" si="7"/>
        <v>0</v>
      </c>
      <c r="AA6">
        <f t="shared" si="7"/>
        <v>0</v>
      </c>
      <c r="AB6">
        <f t="shared" si="7"/>
        <v>0</v>
      </c>
      <c r="AC6">
        <f t="shared" si="7"/>
        <v>0.41367167392016474</v>
      </c>
      <c r="AD6">
        <f t="shared" si="7"/>
        <v>0</v>
      </c>
      <c r="AE6">
        <f t="shared" si="7"/>
        <v>0</v>
      </c>
      <c r="AF6">
        <f t="shared" si="7"/>
        <v>0</v>
      </c>
      <c r="AG6">
        <f t="shared" si="7"/>
        <v>0</v>
      </c>
      <c r="AH6">
        <f t="shared" si="7"/>
        <v>0</v>
      </c>
      <c r="AI6">
        <f t="shared" si="7"/>
        <v>0</v>
      </c>
      <c r="AJ6">
        <f t="shared" si="7"/>
        <v>0.16666666666666666</v>
      </c>
      <c r="AK6">
        <f t="shared" si="7"/>
        <v>0</v>
      </c>
      <c r="AL6">
        <f t="shared" si="7"/>
        <v>0</v>
      </c>
      <c r="AM6">
        <f t="shared" si="7"/>
        <v>0</v>
      </c>
      <c r="AN6">
        <f t="shared" si="7"/>
        <v>0</v>
      </c>
      <c r="AO6">
        <f t="shared" si="7"/>
        <v>0</v>
      </c>
      <c r="AP6">
        <f t="shared" si="7"/>
        <v>0</v>
      </c>
      <c r="AQ6">
        <f t="shared" si="7"/>
        <v>0</v>
      </c>
    </row>
    <row r="7" spans="1:43" x14ac:dyDescent="0.35">
      <c r="A7" t="s">
        <v>146</v>
      </c>
      <c r="B7">
        <f>B2</f>
        <v>0</v>
      </c>
      <c r="C7">
        <f t="shared" ref="C7:AQ7" si="8">C2</f>
        <v>0</v>
      </c>
      <c r="D7">
        <f t="shared" si="8"/>
        <v>0</v>
      </c>
      <c r="E7">
        <f t="shared" si="8"/>
        <v>0</v>
      </c>
      <c r="F7">
        <f t="shared" si="8"/>
        <v>0</v>
      </c>
      <c r="G7">
        <f t="shared" si="8"/>
        <v>0</v>
      </c>
      <c r="H7">
        <f t="shared" si="8"/>
        <v>0</v>
      </c>
      <c r="I7">
        <f t="shared" si="8"/>
        <v>0</v>
      </c>
      <c r="J7">
        <f t="shared" si="8"/>
        <v>0</v>
      </c>
      <c r="K7">
        <f t="shared" si="8"/>
        <v>0</v>
      </c>
      <c r="L7">
        <f t="shared" si="8"/>
        <v>0</v>
      </c>
      <c r="M7">
        <f t="shared" si="8"/>
        <v>0</v>
      </c>
      <c r="N7">
        <f t="shared" si="8"/>
        <v>0</v>
      </c>
      <c r="O7">
        <f t="shared" si="8"/>
        <v>0</v>
      </c>
      <c r="P7">
        <f t="shared" si="8"/>
        <v>0</v>
      </c>
      <c r="Q7">
        <f t="shared" si="8"/>
        <v>0</v>
      </c>
      <c r="R7">
        <f t="shared" si="8"/>
        <v>0</v>
      </c>
      <c r="S7">
        <f t="shared" si="8"/>
        <v>0</v>
      </c>
      <c r="T7">
        <f t="shared" si="8"/>
        <v>0</v>
      </c>
      <c r="U7">
        <f t="shared" si="8"/>
        <v>0.20535714285714285</v>
      </c>
      <c r="V7">
        <f t="shared" si="8"/>
        <v>0.66964285714285687</v>
      </c>
      <c r="W7">
        <f t="shared" si="8"/>
        <v>0</v>
      </c>
      <c r="X7">
        <f t="shared" si="8"/>
        <v>0</v>
      </c>
      <c r="Y7">
        <f t="shared" si="8"/>
        <v>0</v>
      </c>
      <c r="Z7">
        <f t="shared" si="8"/>
        <v>0</v>
      </c>
      <c r="AA7">
        <f t="shared" si="8"/>
        <v>0</v>
      </c>
      <c r="AB7">
        <f t="shared" si="8"/>
        <v>0</v>
      </c>
      <c r="AC7">
        <f t="shared" si="8"/>
        <v>0.12499999999999986</v>
      </c>
      <c r="AD7">
        <f t="shared" si="8"/>
        <v>0</v>
      </c>
      <c r="AE7">
        <f t="shared" si="8"/>
        <v>0</v>
      </c>
      <c r="AF7">
        <f t="shared" si="8"/>
        <v>0</v>
      </c>
      <c r="AG7">
        <f t="shared" si="8"/>
        <v>0</v>
      </c>
      <c r="AH7">
        <f t="shared" si="8"/>
        <v>0</v>
      </c>
      <c r="AI7">
        <f t="shared" si="8"/>
        <v>0</v>
      </c>
      <c r="AJ7">
        <f t="shared" si="8"/>
        <v>0</v>
      </c>
      <c r="AK7">
        <f t="shared" si="8"/>
        <v>0</v>
      </c>
      <c r="AL7">
        <f t="shared" si="8"/>
        <v>0</v>
      </c>
      <c r="AM7">
        <f t="shared" si="8"/>
        <v>0</v>
      </c>
      <c r="AN7">
        <f t="shared" si="8"/>
        <v>0</v>
      </c>
      <c r="AO7">
        <f t="shared" si="8"/>
        <v>0</v>
      </c>
      <c r="AP7">
        <f t="shared" si="8"/>
        <v>0</v>
      </c>
      <c r="AQ7">
        <f t="shared" si="8"/>
        <v>0</v>
      </c>
    </row>
    <row r="8" spans="1:43" x14ac:dyDescent="0.35">
      <c r="A8" t="s">
        <v>147</v>
      </c>
      <c r="B8">
        <f>B3</f>
        <v>0</v>
      </c>
      <c r="C8">
        <f t="shared" ref="C8:AQ8" si="9">C3</f>
        <v>0</v>
      </c>
      <c r="D8">
        <f t="shared" si="9"/>
        <v>0</v>
      </c>
      <c r="E8">
        <f t="shared" si="9"/>
        <v>0</v>
      </c>
      <c r="F8">
        <f t="shared" si="9"/>
        <v>0</v>
      </c>
      <c r="G8">
        <f t="shared" si="9"/>
        <v>0</v>
      </c>
      <c r="H8">
        <f t="shared" si="9"/>
        <v>0</v>
      </c>
      <c r="I8">
        <f t="shared" si="9"/>
        <v>0</v>
      </c>
      <c r="J8">
        <f t="shared" si="9"/>
        <v>0</v>
      </c>
      <c r="K8">
        <f t="shared" si="9"/>
        <v>0</v>
      </c>
      <c r="L8">
        <f t="shared" si="9"/>
        <v>0</v>
      </c>
      <c r="M8">
        <f t="shared" si="9"/>
        <v>0</v>
      </c>
      <c r="N8">
        <f t="shared" si="9"/>
        <v>0</v>
      </c>
      <c r="O8">
        <f t="shared" si="9"/>
        <v>0</v>
      </c>
      <c r="P8">
        <f t="shared" si="9"/>
        <v>0</v>
      </c>
      <c r="Q8">
        <f t="shared" si="9"/>
        <v>0</v>
      </c>
      <c r="R8">
        <f t="shared" si="9"/>
        <v>0</v>
      </c>
      <c r="S8">
        <f t="shared" si="9"/>
        <v>0</v>
      </c>
      <c r="T8">
        <f t="shared" si="9"/>
        <v>0</v>
      </c>
      <c r="U8">
        <f t="shared" si="9"/>
        <v>0</v>
      </c>
      <c r="V8">
        <f t="shared" si="9"/>
        <v>0.41966165941316863</v>
      </c>
      <c r="W8">
        <f t="shared" si="9"/>
        <v>0</v>
      </c>
      <c r="X8">
        <f t="shared" si="9"/>
        <v>0</v>
      </c>
      <c r="Y8">
        <f t="shared" si="9"/>
        <v>0</v>
      </c>
      <c r="Z8">
        <f t="shared" si="9"/>
        <v>0</v>
      </c>
      <c r="AA8">
        <f t="shared" si="9"/>
        <v>0</v>
      </c>
      <c r="AB8">
        <f t="shared" si="9"/>
        <v>0</v>
      </c>
      <c r="AC8">
        <f t="shared" si="9"/>
        <v>0.41367167392016474</v>
      </c>
      <c r="AD8">
        <f t="shared" si="9"/>
        <v>0</v>
      </c>
      <c r="AE8">
        <f t="shared" si="9"/>
        <v>0</v>
      </c>
      <c r="AF8">
        <f t="shared" si="9"/>
        <v>0</v>
      </c>
      <c r="AG8">
        <f t="shared" si="9"/>
        <v>0</v>
      </c>
      <c r="AH8">
        <f t="shared" si="9"/>
        <v>0</v>
      </c>
      <c r="AI8">
        <f t="shared" si="9"/>
        <v>0</v>
      </c>
      <c r="AJ8">
        <f t="shared" si="9"/>
        <v>0.16666666666666666</v>
      </c>
      <c r="AK8">
        <f t="shared" si="9"/>
        <v>0</v>
      </c>
      <c r="AL8">
        <f t="shared" si="9"/>
        <v>0</v>
      </c>
      <c r="AM8">
        <f t="shared" si="9"/>
        <v>0</v>
      </c>
      <c r="AN8">
        <f t="shared" si="9"/>
        <v>0</v>
      </c>
      <c r="AO8">
        <f t="shared" si="9"/>
        <v>0</v>
      </c>
      <c r="AP8">
        <f t="shared" si="9"/>
        <v>0</v>
      </c>
      <c r="AQ8">
        <f t="shared" si="9"/>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About</vt:lpstr>
      <vt:lpstr>Data</vt:lpstr>
      <vt:lpstr>SoHPCCbRIC</vt:lpstr>
      <vt:lpstr>CEPCIinflator</vt:lpstr>
      <vt:lpstr>CPIinflator</vt:lpstr>
      <vt:lpstr>CurrentYear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Dan O'Brien</cp:lastModifiedBy>
  <dcterms:created xsi:type="dcterms:W3CDTF">2020-09-30T16:01:44Z</dcterms:created>
  <dcterms:modified xsi:type="dcterms:W3CDTF">2024-10-29T15:09:18Z</dcterms:modified>
</cp:coreProperties>
</file>