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6DAD3918-2D38-4326-B07E-072D3BB09CC8}" xr6:coauthVersionLast="47" xr6:coauthVersionMax="47" xr10:uidLastSave="{00000000-0000-0000-0000-000000000000}"/>
  <bookViews>
    <workbookView xWindow="-120" yWindow="-120" windowWidth="29040" windowHeight="17640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K10" i="3" l="1"/>
  <c r="K24" i="3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J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K14" i="3"/>
  <c r="J14" i="3"/>
  <c r="J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K9" i="3"/>
  <c r="L9" i="3" s="1"/>
  <c r="C58" i="7"/>
  <c r="C59" i="7"/>
  <c r="B59" i="7"/>
  <c r="B58" i="7"/>
  <c r="J31" i="3" l="1"/>
  <c r="E80" i="3"/>
  <c r="E29" i="3"/>
  <c r="E28" i="3"/>
  <c r="E26" i="3"/>
  <c r="G26" i="3" s="1"/>
  <c r="E25" i="3"/>
  <c r="E23" i="3" l="1"/>
  <c r="E22" i="3"/>
  <c r="E21" i="3"/>
  <c r="E18" i="3"/>
  <c r="E52" i="3" l="1"/>
  <c r="E55" i="3" l="1"/>
  <c r="G36" i="3" l="1"/>
  <c r="E30" i="3"/>
  <c r="E36" i="3"/>
  <c r="E86" i="3"/>
  <c r="E85" i="3"/>
  <c r="E84" i="3"/>
  <c r="E83" i="3"/>
  <c r="E81" i="3"/>
  <c r="G29" i="3" l="1"/>
  <c r="H29" i="3" s="1"/>
  <c r="H30" i="3"/>
  <c r="H93" i="3"/>
  <c r="H92" i="3"/>
  <c r="H86" i="3"/>
  <c r="H85" i="3"/>
  <c r="H79" i="3"/>
  <c r="H78" i="3"/>
  <c r="H72" i="3"/>
  <c r="H71" i="3"/>
  <c r="H65" i="3"/>
  <c r="H64" i="3"/>
  <c r="H58" i="3"/>
  <c r="H57" i="3"/>
  <c r="H51" i="3"/>
  <c r="H50" i="3"/>
  <c r="H44" i="3"/>
  <c r="H43" i="3"/>
  <c r="H37" i="3"/>
  <c r="H36" i="3"/>
  <c r="G16" i="3"/>
  <c r="G23" i="3" s="1"/>
  <c r="H23" i="3" s="1"/>
  <c r="G15" i="3"/>
  <c r="G22" i="3" s="1"/>
  <c r="H22" i="3" s="1"/>
  <c r="J27" i="3"/>
  <c r="J29" i="3"/>
  <c r="B7" i="9" s="1"/>
  <c r="J30" i="3"/>
  <c r="B8" i="9" s="1"/>
  <c r="J34" i="3"/>
  <c r="J36" i="3"/>
  <c r="B7" i="10" s="1"/>
  <c r="J37" i="3"/>
  <c r="B8" i="10" s="1"/>
  <c r="J38" i="3"/>
  <c r="J39" i="3"/>
  <c r="J40" i="3"/>
  <c r="J41" i="3"/>
  <c r="B5" i="11" s="1"/>
  <c r="J42" i="3"/>
  <c r="J43" i="3"/>
  <c r="B7" i="11" s="1"/>
  <c r="J44" i="3"/>
  <c r="B8" i="11" s="1"/>
  <c r="J45" i="3"/>
  <c r="J46" i="3"/>
  <c r="J47" i="3"/>
  <c r="J48" i="3"/>
  <c r="J49" i="3"/>
  <c r="J50" i="3"/>
  <c r="B7" i="12" s="1"/>
  <c r="J51" i="3"/>
  <c r="B8" i="12" s="1"/>
  <c r="J52" i="3"/>
  <c r="B2" i="13" s="1"/>
  <c r="J53" i="3"/>
  <c r="J54" i="3"/>
  <c r="J55" i="3"/>
  <c r="J56" i="3"/>
  <c r="J57" i="3"/>
  <c r="B7" i="13" s="1"/>
  <c r="J58" i="3"/>
  <c r="B8" i="13" s="1"/>
  <c r="J59" i="3"/>
  <c r="J60" i="3"/>
  <c r="J61" i="3"/>
  <c r="J62" i="3"/>
  <c r="J63" i="3"/>
  <c r="J64" i="3"/>
  <c r="B7" i="14" s="1"/>
  <c r="J65" i="3"/>
  <c r="B8" i="14" s="1"/>
  <c r="J66" i="3"/>
  <c r="J67" i="3"/>
  <c r="J68" i="3"/>
  <c r="J69" i="3"/>
  <c r="J70" i="3"/>
  <c r="J71" i="3"/>
  <c r="B7" i="15" s="1"/>
  <c r="J72" i="3"/>
  <c r="B8" i="15" s="1"/>
  <c r="J73" i="3"/>
  <c r="J74" i="3"/>
  <c r="J75" i="3"/>
  <c r="J76" i="3"/>
  <c r="J77" i="3"/>
  <c r="J78" i="3"/>
  <c r="B7" i="16" s="1"/>
  <c r="J79" i="3"/>
  <c r="B8" i="16" s="1"/>
  <c r="J82" i="3"/>
  <c r="J85" i="3"/>
  <c r="B7" i="17" s="1"/>
  <c r="J86" i="3"/>
  <c r="B8" i="17" s="1"/>
  <c r="J87" i="3"/>
  <c r="J88" i="3"/>
  <c r="J89" i="3"/>
  <c r="J90" i="3"/>
  <c r="J91" i="3"/>
  <c r="J92" i="3"/>
  <c r="J93" i="3"/>
  <c r="J19" i="3"/>
  <c r="J22" i="3"/>
  <c r="B7" i="8" s="1"/>
  <c r="J23" i="3"/>
  <c r="B8" i="8" s="1"/>
  <c r="E16" i="3"/>
  <c r="E15" i="3"/>
  <c r="J15" i="3" s="1"/>
  <c r="B7" i="2" s="1"/>
  <c r="H16" i="3" l="1"/>
  <c r="J16" i="3"/>
  <c r="B8" i="2" s="1"/>
  <c r="H15" i="3"/>
  <c r="J18" i="3" l="1"/>
  <c r="E11" i="3"/>
  <c r="G11" i="3"/>
  <c r="G18" i="3" s="1"/>
  <c r="B1" i="18" l="1"/>
  <c r="B1" i="16"/>
  <c r="B1" i="14"/>
  <c r="B1" i="12"/>
  <c r="B1" i="10"/>
  <c r="K36" i="3"/>
  <c r="C7" i="10" s="1"/>
  <c r="B1" i="13"/>
  <c r="B1" i="9"/>
  <c r="B1" i="11"/>
  <c r="B1" i="8"/>
  <c r="B1" i="15"/>
  <c r="B1" i="17"/>
  <c r="G28" i="3"/>
  <c r="G32" i="3"/>
  <c r="G25" i="3" s="1"/>
  <c r="J35" i="3"/>
  <c r="J33" i="3"/>
  <c r="E32" i="3"/>
  <c r="J32" i="3" s="1"/>
  <c r="E13" i="3"/>
  <c r="K37" i="3" l="1"/>
  <c r="C8" i="10" s="1"/>
  <c r="K44" i="3"/>
  <c r="C8" i="11" s="1"/>
  <c r="K50" i="3"/>
  <c r="C7" i="12" s="1"/>
  <c r="K58" i="3"/>
  <c r="C8" i="13" s="1"/>
  <c r="K64" i="3"/>
  <c r="C7" i="14" s="1"/>
  <c r="K43" i="3"/>
  <c r="C7" i="11" s="1"/>
  <c r="K51" i="3"/>
  <c r="C8" i="12" s="1"/>
  <c r="K57" i="3"/>
  <c r="C7" i="13" s="1"/>
  <c r="K65" i="3"/>
  <c r="C8" i="14" s="1"/>
  <c r="K71" i="3"/>
  <c r="C7" i="15" s="1"/>
  <c r="K79" i="3"/>
  <c r="C8" i="16" s="1"/>
  <c r="K85" i="3"/>
  <c r="C7" i="17" s="1"/>
  <c r="K72" i="3"/>
  <c r="C8" i="15" s="1"/>
  <c r="K78" i="3"/>
  <c r="C7" i="16" s="1"/>
  <c r="K92" i="3"/>
  <c r="K93" i="3"/>
  <c r="K30" i="3"/>
  <c r="C8" i="9" s="1"/>
  <c r="K15" i="3"/>
  <c r="C7" i="2" s="1"/>
  <c r="K86" i="3"/>
  <c r="C8" i="17" s="1"/>
  <c r="K29" i="3"/>
  <c r="C7" i="9" s="1"/>
  <c r="K22" i="3"/>
  <c r="C7" i="8" s="1"/>
  <c r="K18" i="3"/>
  <c r="K16" i="3"/>
  <c r="C8" i="2" s="1"/>
  <c r="K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H14" i="3"/>
  <c r="G13" i="3"/>
  <c r="C6" i="2" l="1"/>
  <c r="B6" i="2"/>
  <c r="L14" i="3"/>
  <c r="L36" i="3"/>
  <c r="D7" i="10" s="1"/>
  <c r="L37" i="3"/>
  <c r="D8" i="10" s="1"/>
  <c r="L23" i="3"/>
  <c r="D8" i="8" s="1"/>
  <c r="L16" i="3"/>
  <c r="D8" i="2" s="1"/>
  <c r="L57" i="3"/>
  <c r="D7" i="13" s="1"/>
  <c r="L44" i="3"/>
  <c r="D8" i="11" s="1"/>
  <c r="L50" i="3"/>
  <c r="D7" i="12" s="1"/>
  <c r="L58" i="3"/>
  <c r="D8" i="13" s="1"/>
  <c r="L64" i="3"/>
  <c r="D7" i="14" s="1"/>
  <c r="L43" i="3"/>
  <c r="D7" i="11" s="1"/>
  <c r="L51" i="3"/>
  <c r="D8" i="12" s="1"/>
  <c r="L65" i="3"/>
  <c r="D8" i="14" s="1"/>
  <c r="L71" i="3"/>
  <c r="D7" i="15" s="1"/>
  <c r="L79" i="3"/>
  <c r="D8" i="16" s="1"/>
  <c r="L85" i="3"/>
  <c r="D7" i="17" s="1"/>
  <c r="L72" i="3"/>
  <c r="D8" i="15" s="1"/>
  <c r="L78" i="3"/>
  <c r="D7" i="16" s="1"/>
  <c r="L93" i="3"/>
  <c r="L92" i="3"/>
  <c r="L15" i="3"/>
  <c r="D7" i="2" s="1"/>
  <c r="L29" i="3"/>
  <c r="D7" i="9" s="1"/>
  <c r="L22" i="3"/>
  <c r="D7" i="8" s="1"/>
  <c r="L86" i="3"/>
  <c r="D8" i="17" s="1"/>
  <c r="L30" i="3"/>
  <c r="D8" i="9" s="1"/>
  <c r="L18" i="3"/>
  <c r="D1" i="18"/>
  <c r="D1" i="16"/>
  <c r="D1" i="14"/>
  <c r="D1" i="12"/>
  <c r="D1" i="10"/>
  <c r="D1" i="17"/>
  <c r="D1" i="9"/>
  <c r="D1" i="15"/>
  <c r="D1" i="8"/>
  <c r="M9" i="3"/>
  <c r="M14" i="3" s="1"/>
  <c r="D1" i="11"/>
  <c r="D1" i="13"/>
  <c r="D1" i="2"/>
  <c r="J12" i="3"/>
  <c r="B4" i="2" s="1"/>
  <c r="J81" i="3"/>
  <c r="M36" i="3" l="1"/>
  <c r="E7" i="10" s="1"/>
  <c r="M37" i="3"/>
  <c r="E8" i="10" s="1"/>
  <c r="M43" i="3"/>
  <c r="E7" i="11" s="1"/>
  <c r="M51" i="3"/>
  <c r="E8" i="12" s="1"/>
  <c r="M57" i="3"/>
  <c r="E7" i="13" s="1"/>
  <c r="M44" i="3"/>
  <c r="E8" i="11" s="1"/>
  <c r="M50" i="3"/>
  <c r="E7" i="12" s="1"/>
  <c r="M58" i="3"/>
  <c r="E8" i="13" s="1"/>
  <c r="M64" i="3"/>
  <c r="E7" i="14" s="1"/>
  <c r="M72" i="3"/>
  <c r="E8" i="15" s="1"/>
  <c r="M78" i="3"/>
  <c r="E7" i="16" s="1"/>
  <c r="M65" i="3"/>
  <c r="E8" i="14" s="1"/>
  <c r="M71" i="3"/>
  <c r="E7" i="15" s="1"/>
  <c r="M79" i="3"/>
  <c r="E8" i="16" s="1"/>
  <c r="M85" i="3"/>
  <c r="E7" i="17" s="1"/>
  <c r="M86" i="3"/>
  <c r="E8" i="17" s="1"/>
  <c r="M93" i="3"/>
  <c r="M92" i="3"/>
  <c r="M22" i="3"/>
  <c r="E7" i="8" s="1"/>
  <c r="M30" i="3"/>
  <c r="E8" i="9" s="1"/>
  <c r="M29" i="3"/>
  <c r="E7" i="9" s="1"/>
  <c r="M15" i="3"/>
  <c r="E7" i="2" s="1"/>
  <c r="M18" i="3"/>
  <c r="M23" i="3"/>
  <c r="E8" i="8" s="1"/>
  <c r="M16" i="3"/>
  <c r="E8" i="2" s="1"/>
  <c r="N9" i="3"/>
  <c r="E1" i="17"/>
  <c r="E1" i="15"/>
  <c r="E1" i="13"/>
  <c r="E1" i="11"/>
  <c r="E1" i="9"/>
  <c r="E1" i="18"/>
  <c r="E1" i="16"/>
  <c r="E1" i="14"/>
  <c r="E1" i="12"/>
  <c r="E1" i="10"/>
  <c r="E1" i="2"/>
  <c r="E1" i="8"/>
  <c r="J20" i="3"/>
  <c r="N14" i="3" l="1"/>
  <c r="N36" i="3"/>
  <c r="F7" i="10" s="1"/>
  <c r="N37" i="3"/>
  <c r="F8" i="10" s="1"/>
  <c r="N58" i="3"/>
  <c r="F8" i="13" s="1"/>
  <c r="N64" i="3"/>
  <c r="F7" i="14" s="1"/>
  <c r="N43" i="3"/>
  <c r="F7" i="11" s="1"/>
  <c r="N51" i="3"/>
  <c r="F8" i="12" s="1"/>
  <c r="N57" i="3"/>
  <c r="F7" i="13" s="1"/>
  <c r="N44" i="3"/>
  <c r="F8" i="11" s="1"/>
  <c r="N50" i="3"/>
  <c r="F7" i="12" s="1"/>
  <c r="N85" i="3"/>
  <c r="F7" i="17" s="1"/>
  <c r="N72" i="3"/>
  <c r="F8" i="15" s="1"/>
  <c r="N78" i="3"/>
  <c r="F7" i="16" s="1"/>
  <c r="N65" i="3"/>
  <c r="F8" i="14" s="1"/>
  <c r="N71" i="3"/>
  <c r="F7" i="15" s="1"/>
  <c r="N79" i="3"/>
  <c r="F8" i="16" s="1"/>
  <c r="N92" i="3"/>
  <c r="N93" i="3"/>
  <c r="N86" i="3"/>
  <c r="F8" i="17" s="1"/>
  <c r="N22" i="3"/>
  <c r="F7" i="8" s="1"/>
  <c r="N29" i="3"/>
  <c r="F7" i="9" s="1"/>
  <c r="N30" i="3"/>
  <c r="F8" i="9" s="1"/>
  <c r="N15" i="3"/>
  <c r="F7" i="2" s="1"/>
  <c r="N18" i="3"/>
  <c r="N23" i="3"/>
  <c r="F8" i="8" s="1"/>
  <c r="N16" i="3"/>
  <c r="F8" i="2" s="1"/>
  <c r="O9" i="3"/>
  <c r="O14" i="3" s="1"/>
  <c r="F1" i="17"/>
  <c r="F1" i="15"/>
  <c r="F1" i="13"/>
  <c r="F1" i="11"/>
  <c r="F1" i="9"/>
  <c r="F1" i="18"/>
  <c r="F1" i="10"/>
  <c r="F1" i="16"/>
  <c r="F1" i="2"/>
  <c r="F1" i="12"/>
  <c r="F1" i="14"/>
  <c r="F1" i="8"/>
  <c r="J13" i="3"/>
  <c r="B5" i="2" s="1"/>
  <c r="J11" i="3"/>
  <c r="B3" i="2" s="1"/>
  <c r="J25" i="3"/>
  <c r="O23" i="3" l="1"/>
  <c r="G8" i="8" s="1"/>
  <c r="O36" i="3"/>
  <c r="G7" i="10" s="1"/>
  <c r="O37" i="3"/>
  <c r="G8" i="10" s="1"/>
  <c r="O44" i="3"/>
  <c r="G8" i="11" s="1"/>
  <c r="O50" i="3"/>
  <c r="G7" i="12" s="1"/>
  <c r="O58" i="3"/>
  <c r="G8" i="13" s="1"/>
  <c r="O64" i="3"/>
  <c r="G7" i="14" s="1"/>
  <c r="O43" i="3"/>
  <c r="G7" i="11" s="1"/>
  <c r="O51" i="3"/>
  <c r="G8" i="12" s="1"/>
  <c r="O57" i="3"/>
  <c r="G7" i="13" s="1"/>
  <c r="O65" i="3"/>
  <c r="G8" i="14" s="1"/>
  <c r="O71" i="3"/>
  <c r="G7" i="15" s="1"/>
  <c r="O79" i="3"/>
  <c r="G8" i="16" s="1"/>
  <c r="O85" i="3"/>
  <c r="G7" i="17" s="1"/>
  <c r="O72" i="3"/>
  <c r="G8" i="15" s="1"/>
  <c r="O78" i="3"/>
  <c r="G7" i="16" s="1"/>
  <c r="O92" i="3"/>
  <c r="O93" i="3"/>
  <c r="O22" i="3"/>
  <c r="G7" i="8" s="1"/>
  <c r="O29" i="3"/>
  <c r="G7" i="9" s="1"/>
  <c r="O30" i="3"/>
  <c r="G8" i="9" s="1"/>
  <c r="O86" i="3"/>
  <c r="G8" i="17" s="1"/>
  <c r="O15" i="3"/>
  <c r="G7" i="2" s="1"/>
  <c r="O18" i="3"/>
  <c r="O16" i="3"/>
  <c r="G8" i="2" s="1"/>
  <c r="P9" i="3"/>
  <c r="G1" i="18"/>
  <c r="G1" i="16"/>
  <c r="G1" i="14"/>
  <c r="G1" i="12"/>
  <c r="G1" i="10"/>
  <c r="G1" i="17"/>
  <c r="G1" i="15"/>
  <c r="G1" i="13"/>
  <c r="G1" i="11"/>
  <c r="G1" i="9"/>
  <c r="G1" i="8"/>
  <c r="G1" i="2"/>
  <c r="J21" i="3"/>
  <c r="J17" i="3"/>
  <c r="H53" i="3"/>
  <c r="H54" i="3"/>
  <c r="H55" i="3"/>
  <c r="H56" i="3"/>
  <c r="H59" i="3"/>
  <c r="H60" i="3"/>
  <c r="H61" i="3"/>
  <c r="H62" i="3"/>
  <c r="H63" i="3"/>
  <c r="H66" i="3"/>
  <c r="H67" i="3"/>
  <c r="H68" i="3"/>
  <c r="H69" i="3"/>
  <c r="H70" i="3"/>
  <c r="H73" i="3"/>
  <c r="H74" i="3"/>
  <c r="H75" i="3"/>
  <c r="H76" i="3"/>
  <c r="H77" i="3"/>
  <c r="H82" i="3"/>
  <c r="H87" i="3"/>
  <c r="H88" i="3"/>
  <c r="H89" i="3"/>
  <c r="H90" i="3"/>
  <c r="H91" i="3"/>
  <c r="H38" i="3"/>
  <c r="H39" i="3"/>
  <c r="H40" i="3"/>
  <c r="H41" i="3"/>
  <c r="H42" i="3"/>
  <c r="H45" i="3"/>
  <c r="H46" i="3"/>
  <c r="H47" i="3"/>
  <c r="H48" i="3"/>
  <c r="H49" i="3"/>
  <c r="H52" i="3"/>
  <c r="H19" i="3"/>
  <c r="H20" i="3"/>
  <c r="H27" i="3"/>
  <c r="H34" i="3"/>
  <c r="H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P14" i="3" l="1"/>
  <c r="P36" i="3"/>
  <c r="H7" i="10" s="1"/>
  <c r="P37" i="3"/>
  <c r="H8" i="10" s="1"/>
  <c r="L91" i="3"/>
  <c r="P91" i="3"/>
  <c r="M91" i="3"/>
  <c r="N91" i="3"/>
  <c r="K91" i="3"/>
  <c r="O91" i="3"/>
  <c r="N90" i="3"/>
  <c r="K90" i="3"/>
  <c r="O90" i="3"/>
  <c r="L90" i="3"/>
  <c r="P90" i="3"/>
  <c r="M90" i="3"/>
  <c r="M53" i="3"/>
  <c r="E3" i="13" s="1"/>
  <c r="N53" i="3"/>
  <c r="F3" i="13" s="1"/>
  <c r="K53" i="3"/>
  <c r="C3" i="13" s="1"/>
  <c r="O53" i="3"/>
  <c r="G3" i="13" s="1"/>
  <c r="L53" i="3"/>
  <c r="D3" i="13" s="1"/>
  <c r="P53" i="3"/>
  <c r="H3" i="13" s="1"/>
  <c r="L89" i="3"/>
  <c r="P89" i="3"/>
  <c r="M89" i="3"/>
  <c r="N89" i="3"/>
  <c r="K89" i="3"/>
  <c r="O89" i="3"/>
  <c r="N88" i="3"/>
  <c r="K88" i="3"/>
  <c r="P88" i="3"/>
  <c r="L88" i="3"/>
  <c r="M88" i="3"/>
  <c r="O88" i="3"/>
  <c r="L87" i="3"/>
  <c r="P87" i="3"/>
  <c r="N87" i="3"/>
  <c r="O87" i="3"/>
  <c r="K87" i="3"/>
  <c r="M87" i="3"/>
  <c r="P57" i="3"/>
  <c r="H7" i="13" s="1"/>
  <c r="P44" i="3"/>
  <c r="H8" i="11" s="1"/>
  <c r="P50" i="3"/>
  <c r="H7" i="12" s="1"/>
  <c r="P58" i="3"/>
  <c r="H8" i="13" s="1"/>
  <c r="P64" i="3"/>
  <c r="H7" i="14" s="1"/>
  <c r="P43" i="3"/>
  <c r="H7" i="11" s="1"/>
  <c r="P51" i="3"/>
  <c r="H8" i="12" s="1"/>
  <c r="P65" i="3"/>
  <c r="H8" i="14" s="1"/>
  <c r="P71" i="3"/>
  <c r="H7" i="15" s="1"/>
  <c r="P79" i="3"/>
  <c r="H8" i="16" s="1"/>
  <c r="P85" i="3"/>
  <c r="H7" i="17" s="1"/>
  <c r="P72" i="3"/>
  <c r="H8" i="15" s="1"/>
  <c r="P78" i="3"/>
  <c r="H7" i="16" s="1"/>
  <c r="P93" i="3"/>
  <c r="P92" i="3"/>
  <c r="P86" i="3"/>
  <c r="H8" i="17" s="1"/>
  <c r="P15" i="3"/>
  <c r="H7" i="2" s="1"/>
  <c r="P22" i="3"/>
  <c r="H7" i="8" s="1"/>
  <c r="P30" i="3"/>
  <c r="H8" i="9" s="1"/>
  <c r="P29" i="3"/>
  <c r="H7" i="9" s="1"/>
  <c r="P18" i="3"/>
  <c r="P16" i="3"/>
  <c r="H8" i="2" s="1"/>
  <c r="P23" i="3"/>
  <c r="H8" i="8" s="1"/>
  <c r="K42" i="3"/>
  <c r="C6" i="11" s="1"/>
  <c r="O42" i="3"/>
  <c r="G6" i="11" s="1"/>
  <c r="L42" i="3"/>
  <c r="D6" i="11" s="1"/>
  <c r="P42" i="3"/>
  <c r="H6" i="11" s="1"/>
  <c r="M42" i="3"/>
  <c r="E6" i="11" s="1"/>
  <c r="N42" i="3"/>
  <c r="F6" i="11" s="1"/>
  <c r="L52" i="3"/>
  <c r="D2" i="13" s="1"/>
  <c r="P52" i="3"/>
  <c r="H2" i="13" s="1"/>
  <c r="M52" i="3"/>
  <c r="E2" i="13" s="1"/>
  <c r="K52" i="3"/>
  <c r="C2" i="13" s="1"/>
  <c r="N52" i="3"/>
  <c r="F2" i="13" s="1"/>
  <c r="O52" i="3"/>
  <c r="G2" i="13" s="1"/>
  <c r="L76" i="3"/>
  <c r="D5" i="16" s="1"/>
  <c r="P76" i="3"/>
  <c r="H5" i="16" s="1"/>
  <c r="M76" i="3"/>
  <c r="E5" i="16" s="1"/>
  <c r="N76" i="3"/>
  <c r="F5" i="16" s="1"/>
  <c r="K76" i="3"/>
  <c r="C5" i="16" s="1"/>
  <c r="O76" i="3"/>
  <c r="G5" i="16" s="1"/>
  <c r="K62" i="3"/>
  <c r="C5" i="14" s="1"/>
  <c r="O62" i="3"/>
  <c r="G5" i="14" s="1"/>
  <c r="L62" i="3"/>
  <c r="D5" i="14" s="1"/>
  <c r="P62" i="3"/>
  <c r="H5" i="14" s="1"/>
  <c r="M62" i="3"/>
  <c r="E5" i="14" s="1"/>
  <c r="N62" i="3"/>
  <c r="F5" i="14" s="1"/>
  <c r="K12" i="3"/>
  <c r="C4" i="2" s="1"/>
  <c r="L12" i="3"/>
  <c r="D4" i="2" s="1"/>
  <c r="M12" i="3"/>
  <c r="E4" i="2" s="1"/>
  <c r="N12" i="3"/>
  <c r="F4" i="2" s="1"/>
  <c r="M46" i="3"/>
  <c r="E3" i="12" s="1"/>
  <c r="K46" i="3"/>
  <c r="C3" i="12" s="1"/>
  <c r="O46" i="3"/>
  <c r="G3" i="12" s="1"/>
  <c r="N46" i="3"/>
  <c r="F3" i="12" s="1"/>
  <c r="P46" i="3"/>
  <c r="H3" i="12" s="1"/>
  <c r="L46" i="3"/>
  <c r="D3" i="12" s="1"/>
  <c r="M41" i="3"/>
  <c r="E5" i="11" s="1"/>
  <c r="N41" i="3"/>
  <c r="F5" i="11" s="1"/>
  <c r="K41" i="3"/>
  <c r="C5" i="11" s="1"/>
  <c r="O41" i="3"/>
  <c r="G5" i="11" s="1"/>
  <c r="L41" i="3"/>
  <c r="D5" i="11" s="1"/>
  <c r="P41" i="3"/>
  <c r="H5" i="11" s="1"/>
  <c r="N82" i="3"/>
  <c r="F4" i="17" s="1"/>
  <c r="K82" i="3"/>
  <c r="C4" i="17" s="1"/>
  <c r="O82" i="3"/>
  <c r="G4" i="17" s="1"/>
  <c r="M82" i="3"/>
  <c r="E4" i="17" s="1"/>
  <c r="L82" i="3"/>
  <c r="D4" i="17" s="1"/>
  <c r="P82" i="3"/>
  <c r="H4" i="17" s="1"/>
  <c r="M75" i="3"/>
  <c r="E4" i="16" s="1"/>
  <c r="N75" i="3"/>
  <c r="F4" i="16" s="1"/>
  <c r="O75" i="3"/>
  <c r="G4" i="16" s="1"/>
  <c r="P75" i="3"/>
  <c r="H4" i="16" s="1"/>
  <c r="K75" i="3"/>
  <c r="C4" i="16" s="1"/>
  <c r="L75" i="3"/>
  <c r="D4" i="16" s="1"/>
  <c r="M70" i="3"/>
  <c r="E6" i="15" s="1"/>
  <c r="N70" i="3"/>
  <c r="F6" i="15" s="1"/>
  <c r="K70" i="3"/>
  <c r="C6" i="15" s="1"/>
  <c r="L70" i="3"/>
  <c r="D6" i="15" s="1"/>
  <c r="O70" i="3"/>
  <c r="G6" i="15" s="1"/>
  <c r="P70" i="3"/>
  <c r="H6" i="15" s="1"/>
  <c r="M66" i="3"/>
  <c r="E2" i="15" s="1"/>
  <c r="N66" i="3"/>
  <c r="F2" i="15" s="1"/>
  <c r="K66" i="3"/>
  <c r="C2" i="15" s="1"/>
  <c r="O66" i="3"/>
  <c r="G2" i="15" s="1"/>
  <c r="L66" i="3"/>
  <c r="D2" i="15" s="1"/>
  <c r="P66" i="3"/>
  <c r="H2" i="15" s="1"/>
  <c r="M61" i="3"/>
  <c r="E4" i="14" s="1"/>
  <c r="N61" i="3"/>
  <c r="F4" i="14" s="1"/>
  <c r="K61" i="3"/>
  <c r="C4" i="14" s="1"/>
  <c r="O61" i="3"/>
  <c r="G4" i="14" s="1"/>
  <c r="L61" i="3"/>
  <c r="D4" i="14" s="1"/>
  <c r="P61" i="3"/>
  <c r="H4" i="14" s="1"/>
  <c r="L56" i="3"/>
  <c r="D6" i="13" s="1"/>
  <c r="P56" i="3"/>
  <c r="H6" i="13" s="1"/>
  <c r="M56" i="3"/>
  <c r="E6" i="13" s="1"/>
  <c r="K56" i="3"/>
  <c r="C6" i="13" s="1"/>
  <c r="N56" i="3"/>
  <c r="F6" i="13" s="1"/>
  <c r="O56" i="3"/>
  <c r="G6" i="13" s="1"/>
  <c r="K47" i="3"/>
  <c r="C4" i="12" s="1"/>
  <c r="O47" i="3"/>
  <c r="G4" i="12" s="1"/>
  <c r="M47" i="3"/>
  <c r="E4" i="12" s="1"/>
  <c r="L47" i="3"/>
  <c r="D4" i="12" s="1"/>
  <c r="N47" i="3"/>
  <c r="F4" i="12" s="1"/>
  <c r="P47" i="3"/>
  <c r="H4" i="12" s="1"/>
  <c r="K38" i="3"/>
  <c r="C2" i="11" s="1"/>
  <c r="O38" i="3"/>
  <c r="G2" i="11" s="1"/>
  <c r="L38" i="3"/>
  <c r="D2" i="11" s="1"/>
  <c r="P38" i="3"/>
  <c r="M38" i="3"/>
  <c r="E2" i="11" s="1"/>
  <c r="N38" i="3"/>
  <c r="F2" i="11" s="1"/>
  <c r="K67" i="3"/>
  <c r="C3" i="15" s="1"/>
  <c r="O67" i="3"/>
  <c r="G3" i="15" s="1"/>
  <c r="L67" i="3"/>
  <c r="D3" i="15" s="1"/>
  <c r="P67" i="3"/>
  <c r="H3" i="15" s="1"/>
  <c r="M67" i="3"/>
  <c r="E3" i="15" s="1"/>
  <c r="N67" i="3"/>
  <c r="F3" i="15" s="1"/>
  <c r="K34" i="3"/>
  <c r="C5" i="10" s="1"/>
  <c r="O34" i="3"/>
  <c r="G5" i="10" s="1"/>
  <c r="L34" i="3"/>
  <c r="D5" i="10" s="1"/>
  <c r="P34" i="3"/>
  <c r="H5" i="10" s="1"/>
  <c r="M34" i="3"/>
  <c r="E5" i="10" s="1"/>
  <c r="N34" i="3"/>
  <c r="F5" i="10" s="1"/>
  <c r="L49" i="3"/>
  <c r="D6" i="12" s="1"/>
  <c r="P49" i="3"/>
  <c r="H6" i="12" s="1"/>
  <c r="M49" i="3"/>
  <c r="E6" i="12" s="1"/>
  <c r="N49" i="3"/>
  <c r="F6" i="12" s="1"/>
  <c r="O49" i="3"/>
  <c r="G6" i="12" s="1"/>
  <c r="K49" i="3"/>
  <c r="C6" i="12" s="1"/>
  <c r="K45" i="3"/>
  <c r="C2" i="12" s="1"/>
  <c r="O45" i="3"/>
  <c r="G2" i="12" s="1"/>
  <c r="M45" i="3"/>
  <c r="E2" i="12" s="1"/>
  <c r="P45" i="3"/>
  <c r="H2" i="12" s="1"/>
  <c r="L45" i="3"/>
  <c r="D2" i="12" s="1"/>
  <c r="N45" i="3"/>
  <c r="F2" i="12" s="1"/>
  <c r="K40" i="3"/>
  <c r="C4" i="11" s="1"/>
  <c r="O40" i="3"/>
  <c r="G4" i="11" s="1"/>
  <c r="L40" i="3"/>
  <c r="D4" i="11" s="1"/>
  <c r="P40" i="3"/>
  <c r="H4" i="11" s="1"/>
  <c r="M40" i="3"/>
  <c r="E4" i="11" s="1"/>
  <c r="N40" i="3"/>
  <c r="F4" i="11" s="1"/>
  <c r="K74" i="3"/>
  <c r="C3" i="16" s="1"/>
  <c r="O74" i="3"/>
  <c r="G3" i="16" s="1"/>
  <c r="L74" i="3"/>
  <c r="D3" i="16" s="1"/>
  <c r="P74" i="3"/>
  <c r="H3" i="16" s="1"/>
  <c r="M74" i="3"/>
  <c r="E3" i="16" s="1"/>
  <c r="N74" i="3"/>
  <c r="F3" i="16" s="1"/>
  <c r="K69" i="3"/>
  <c r="C5" i="15" s="1"/>
  <c r="O69" i="3"/>
  <c r="G5" i="15" s="1"/>
  <c r="L69" i="3"/>
  <c r="D5" i="15" s="1"/>
  <c r="P69" i="3"/>
  <c r="H5" i="15" s="1"/>
  <c r="M69" i="3"/>
  <c r="E5" i="15" s="1"/>
  <c r="N69" i="3"/>
  <c r="F5" i="15" s="1"/>
  <c r="K60" i="3"/>
  <c r="C3" i="14" s="1"/>
  <c r="O60" i="3"/>
  <c r="G3" i="14" s="1"/>
  <c r="L60" i="3"/>
  <c r="D3" i="14" s="1"/>
  <c r="P60" i="3"/>
  <c r="H3" i="14" s="1"/>
  <c r="M60" i="3"/>
  <c r="E3" i="14" s="1"/>
  <c r="N60" i="3"/>
  <c r="F3" i="14" s="1"/>
  <c r="N55" i="3"/>
  <c r="F5" i="13" s="1"/>
  <c r="K55" i="3"/>
  <c r="C5" i="13" s="1"/>
  <c r="O55" i="3"/>
  <c r="G5" i="13" s="1"/>
  <c r="M55" i="3"/>
  <c r="E5" i="13" s="1"/>
  <c r="P55" i="3"/>
  <c r="H5" i="13" s="1"/>
  <c r="L55" i="3"/>
  <c r="D5" i="13" s="1"/>
  <c r="O12" i="3"/>
  <c r="G4" i="2" s="1"/>
  <c r="K27" i="3"/>
  <c r="C5" i="9" s="1"/>
  <c r="O27" i="3"/>
  <c r="G5" i="9" s="1"/>
  <c r="L27" i="3"/>
  <c r="D5" i="9" s="1"/>
  <c r="P27" i="3"/>
  <c r="H5" i="9" s="1"/>
  <c r="M27" i="3"/>
  <c r="E5" i="9" s="1"/>
  <c r="N27" i="3"/>
  <c r="F5" i="9" s="1"/>
  <c r="B4" i="8"/>
  <c r="N19" i="3"/>
  <c r="F4" i="8" s="1"/>
  <c r="O19" i="3"/>
  <c r="G4" i="8" s="1"/>
  <c r="K19" i="3"/>
  <c r="C4" i="8" s="1"/>
  <c r="M19" i="3"/>
  <c r="E4" i="8" s="1"/>
  <c r="L19" i="3"/>
  <c r="D4" i="8" s="1"/>
  <c r="P19" i="3"/>
  <c r="H4" i="8" s="1"/>
  <c r="M48" i="3"/>
  <c r="E5" i="12" s="1"/>
  <c r="K48" i="3"/>
  <c r="C5" i="12" s="1"/>
  <c r="O48" i="3"/>
  <c r="G5" i="12" s="1"/>
  <c r="L48" i="3"/>
  <c r="D5" i="12" s="1"/>
  <c r="N48" i="3"/>
  <c r="F5" i="12" s="1"/>
  <c r="P48" i="3"/>
  <c r="H5" i="12" s="1"/>
  <c r="M39" i="3"/>
  <c r="E3" i="11" s="1"/>
  <c r="N39" i="3"/>
  <c r="F3" i="11" s="1"/>
  <c r="L39" i="3"/>
  <c r="D3" i="11" s="1"/>
  <c r="O39" i="3"/>
  <c r="G3" i="11" s="1"/>
  <c r="P39" i="3"/>
  <c r="H3" i="11" s="1"/>
  <c r="K39" i="3"/>
  <c r="C3" i="11" s="1"/>
  <c r="N77" i="3"/>
  <c r="F6" i="16" s="1"/>
  <c r="K77" i="3"/>
  <c r="C6" i="16" s="1"/>
  <c r="O77" i="3"/>
  <c r="G6" i="16" s="1"/>
  <c r="L77" i="3"/>
  <c r="D6" i="16" s="1"/>
  <c r="P77" i="3"/>
  <c r="H6" i="16" s="1"/>
  <c r="M77" i="3"/>
  <c r="E6" i="16" s="1"/>
  <c r="M73" i="3"/>
  <c r="E2" i="16" s="1"/>
  <c r="N73" i="3"/>
  <c r="F2" i="16" s="1"/>
  <c r="L73" i="3"/>
  <c r="D2" i="16" s="1"/>
  <c r="O73" i="3"/>
  <c r="G2" i="16" s="1"/>
  <c r="P73" i="3"/>
  <c r="H2" i="16" s="1"/>
  <c r="K73" i="3"/>
  <c r="C2" i="16" s="1"/>
  <c r="M68" i="3"/>
  <c r="E4" i="15" s="1"/>
  <c r="N68" i="3"/>
  <c r="F4" i="15" s="1"/>
  <c r="K68" i="3"/>
  <c r="C4" i="15" s="1"/>
  <c r="O68" i="3"/>
  <c r="G4" i="15" s="1"/>
  <c r="L68" i="3"/>
  <c r="D4" i="15" s="1"/>
  <c r="P68" i="3"/>
  <c r="H4" i="15" s="1"/>
  <c r="M63" i="3"/>
  <c r="E6" i="14" s="1"/>
  <c r="N63" i="3"/>
  <c r="F6" i="14" s="1"/>
  <c r="K63" i="3"/>
  <c r="C6" i="14" s="1"/>
  <c r="O63" i="3"/>
  <c r="G6" i="14" s="1"/>
  <c r="L63" i="3"/>
  <c r="D6" i="14" s="1"/>
  <c r="P63" i="3"/>
  <c r="H6" i="14" s="1"/>
  <c r="L59" i="3"/>
  <c r="D2" i="14" s="1"/>
  <c r="M59" i="3"/>
  <c r="E2" i="14" s="1"/>
  <c r="N59" i="3"/>
  <c r="F2" i="14" s="1"/>
  <c r="O59" i="3"/>
  <c r="G2" i="14" s="1"/>
  <c r="K59" i="3"/>
  <c r="C2" i="14" s="1"/>
  <c r="P59" i="3"/>
  <c r="H2" i="14" s="1"/>
  <c r="L54" i="3"/>
  <c r="D4" i="13" s="1"/>
  <c r="P54" i="3"/>
  <c r="H4" i="13" s="1"/>
  <c r="M54" i="3"/>
  <c r="E4" i="13" s="1"/>
  <c r="K54" i="3"/>
  <c r="C4" i="13" s="1"/>
  <c r="N54" i="3"/>
  <c r="F4" i="13" s="1"/>
  <c r="O54" i="3"/>
  <c r="G4" i="13" s="1"/>
  <c r="K20" i="3"/>
  <c r="C5" i="8" s="1"/>
  <c r="O20" i="3"/>
  <c r="G5" i="8" s="1"/>
  <c r="L20" i="3"/>
  <c r="D5" i="8" s="1"/>
  <c r="P20" i="3"/>
  <c r="H5" i="8" s="1"/>
  <c r="M20" i="3"/>
  <c r="E5" i="8" s="1"/>
  <c r="N20" i="3"/>
  <c r="F5" i="8" s="1"/>
  <c r="Q9" i="3"/>
  <c r="H1" i="18"/>
  <c r="H1" i="16"/>
  <c r="H1" i="14"/>
  <c r="H1" i="12"/>
  <c r="H1" i="10"/>
  <c r="H1" i="11"/>
  <c r="H1" i="17"/>
  <c r="H1" i="9"/>
  <c r="H1" i="8"/>
  <c r="H1" i="13"/>
  <c r="H1" i="2"/>
  <c r="H1" i="15"/>
  <c r="P12" i="3"/>
  <c r="H4" i="2" s="1"/>
  <c r="H2" i="11"/>
  <c r="B5" i="8"/>
  <c r="Q36" i="3" l="1"/>
  <c r="I7" i="10" s="1"/>
  <c r="Q14" i="3"/>
  <c r="Q37" i="3"/>
  <c r="I8" i="10" s="1"/>
  <c r="Q43" i="3"/>
  <c r="I7" i="11" s="1"/>
  <c r="Q51" i="3"/>
  <c r="I8" i="12" s="1"/>
  <c r="Q57" i="3"/>
  <c r="I7" i="13" s="1"/>
  <c r="Q44" i="3"/>
  <c r="I8" i="11" s="1"/>
  <c r="Q50" i="3"/>
  <c r="I7" i="12" s="1"/>
  <c r="Q58" i="3"/>
  <c r="I8" i="13" s="1"/>
  <c r="Q64" i="3"/>
  <c r="I7" i="14" s="1"/>
  <c r="Q72" i="3"/>
  <c r="I8" i="15" s="1"/>
  <c r="Q78" i="3"/>
  <c r="I7" i="16" s="1"/>
  <c r="Q65" i="3"/>
  <c r="I8" i="14" s="1"/>
  <c r="Q71" i="3"/>
  <c r="I7" i="15" s="1"/>
  <c r="Q79" i="3"/>
  <c r="I8" i="16" s="1"/>
  <c r="Q85" i="3"/>
  <c r="I7" i="17" s="1"/>
  <c r="Q86" i="3"/>
  <c r="I8" i="17" s="1"/>
  <c r="Q93" i="3"/>
  <c r="Q92" i="3"/>
  <c r="Q29" i="3"/>
  <c r="I7" i="9" s="1"/>
  <c r="Q30" i="3"/>
  <c r="I8" i="9" s="1"/>
  <c r="Q22" i="3"/>
  <c r="I7" i="8" s="1"/>
  <c r="Q15" i="3"/>
  <c r="I7" i="2" s="1"/>
  <c r="Q18" i="3"/>
  <c r="Q16" i="3"/>
  <c r="I8" i="2" s="1"/>
  <c r="Q53" i="3"/>
  <c r="I3" i="13" s="1"/>
  <c r="Q88" i="3"/>
  <c r="Q87" i="3"/>
  <c r="Q91" i="3"/>
  <c r="Q89" i="3"/>
  <c r="Q42" i="3"/>
  <c r="I6" i="11" s="1"/>
  <c r="Q52" i="3"/>
  <c r="I2" i="13" s="1"/>
  <c r="Q90" i="3"/>
  <c r="Q23" i="3"/>
  <c r="I8" i="8" s="1"/>
  <c r="Q46" i="3"/>
  <c r="I3" i="12" s="1"/>
  <c r="Q75" i="3"/>
  <c r="I4" i="16" s="1"/>
  <c r="Q62" i="3"/>
  <c r="I5" i="14" s="1"/>
  <c r="Q41" i="3"/>
  <c r="I5" i="11" s="1"/>
  <c r="Q70" i="3"/>
  <c r="I6" i="15" s="1"/>
  <c r="Q82" i="3"/>
  <c r="I4" i="17" s="1"/>
  <c r="Q66" i="3"/>
  <c r="I2" i="15" s="1"/>
  <c r="Q76" i="3"/>
  <c r="I5" i="16" s="1"/>
  <c r="Q61" i="3"/>
  <c r="I4" i="14" s="1"/>
  <c r="Q47" i="3"/>
  <c r="I4" i="12" s="1"/>
  <c r="Q38" i="3"/>
  <c r="I2" i="11" s="1"/>
  <c r="Q69" i="3"/>
  <c r="I5" i="15" s="1"/>
  <c r="Q73" i="3"/>
  <c r="I2" i="16" s="1"/>
  <c r="Q59" i="3"/>
  <c r="I2" i="14" s="1"/>
  <c r="Q54" i="3"/>
  <c r="I4" i="13" s="1"/>
  <c r="Q45" i="3"/>
  <c r="I2" i="12" s="1"/>
  <c r="Q27" i="3"/>
  <c r="I5" i="9" s="1"/>
  <c r="Q68" i="3"/>
  <c r="I4" i="15" s="1"/>
  <c r="Q56" i="3"/>
  <c r="I6" i="13" s="1"/>
  <c r="Q67" i="3"/>
  <c r="I3" i="15" s="1"/>
  <c r="Q74" i="3"/>
  <c r="I3" i="16" s="1"/>
  <c r="Q60" i="3"/>
  <c r="I3" i="14" s="1"/>
  <c r="Q55" i="3"/>
  <c r="I5" i="13" s="1"/>
  <c r="Q39" i="3"/>
  <c r="I3" i="11" s="1"/>
  <c r="Q77" i="3"/>
  <c r="I6" i="16" s="1"/>
  <c r="Q63" i="3"/>
  <c r="I6" i="14" s="1"/>
  <c r="Q34" i="3"/>
  <c r="I5" i="10" s="1"/>
  <c r="Q49" i="3"/>
  <c r="I6" i="12" s="1"/>
  <c r="Q40" i="3"/>
  <c r="I4" i="11" s="1"/>
  <c r="Q19" i="3"/>
  <c r="I4" i="8" s="1"/>
  <c r="Q48" i="3"/>
  <c r="I5" i="12" s="1"/>
  <c r="Q20" i="3"/>
  <c r="I5" i="8" s="1"/>
  <c r="R9" i="3"/>
  <c r="I1" i="17"/>
  <c r="I1" i="15"/>
  <c r="I1" i="13"/>
  <c r="I1" i="11"/>
  <c r="I1" i="9"/>
  <c r="I1" i="18"/>
  <c r="I1" i="16"/>
  <c r="I1" i="14"/>
  <c r="I1" i="12"/>
  <c r="I1" i="10"/>
  <c r="I1" i="2"/>
  <c r="I1" i="8"/>
  <c r="Q12" i="3"/>
  <c r="I4" i="2" s="1"/>
  <c r="G21" i="3"/>
  <c r="G17" i="3"/>
  <c r="J84" i="3"/>
  <c r="J83" i="3"/>
  <c r="J80" i="3"/>
  <c r="J28" i="3"/>
  <c r="J26" i="3"/>
  <c r="R14" i="3" l="1"/>
  <c r="R36" i="3"/>
  <c r="J7" i="10" s="1"/>
  <c r="R37" i="3"/>
  <c r="J8" i="10" s="1"/>
  <c r="R58" i="3"/>
  <c r="J8" i="13" s="1"/>
  <c r="R64" i="3"/>
  <c r="J7" i="14" s="1"/>
  <c r="R43" i="3"/>
  <c r="J7" i="11" s="1"/>
  <c r="R51" i="3"/>
  <c r="J8" i="12" s="1"/>
  <c r="R57" i="3"/>
  <c r="J7" i="13" s="1"/>
  <c r="R44" i="3"/>
  <c r="J8" i="11" s="1"/>
  <c r="R50" i="3"/>
  <c r="J7" i="12" s="1"/>
  <c r="R85" i="3"/>
  <c r="J7" i="17" s="1"/>
  <c r="R72" i="3"/>
  <c r="J8" i="15" s="1"/>
  <c r="R78" i="3"/>
  <c r="J7" i="16" s="1"/>
  <c r="R65" i="3"/>
  <c r="J8" i="14" s="1"/>
  <c r="R71" i="3"/>
  <c r="J7" i="15" s="1"/>
  <c r="R79" i="3"/>
  <c r="J8" i="16" s="1"/>
  <c r="R92" i="3"/>
  <c r="R93" i="3"/>
  <c r="R22" i="3"/>
  <c r="J7" i="8" s="1"/>
  <c r="R29" i="3"/>
  <c r="J7" i="9" s="1"/>
  <c r="R15" i="3"/>
  <c r="J7" i="2" s="1"/>
  <c r="R30" i="3"/>
  <c r="J8" i="9" s="1"/>
  <c r="R86" i="3"/>
  <c r="J8" i="17" s="1"/>
  <c r="R18" i="3"/>
  <c r="R16" i="3"/>
  <c r="J8" i="2" s="1"/>
  <c r="R53" i="3"/>
  <c r="J3" i="13" s="1"/>
  <c r="R91" i="3"/>
  <c r="R89" i="3"/>
  <c r="R23" i="3"/>
  <c r="J8" i="8" s="1"/>
  <c r="R90" i="3"/>
  <c r="R88" i="3"/>
  <c r="R87" i="3"/>
  <c r="R42" i="3"/>
  <c r="J6" i="11" s="1"/>
  <c r="R52" i="3"/>
  <c r="J2" i="13" s="1"/>
  <c r="R46" i="3"/>
  <c r="J3" i="12" s="1"/>
  <c r="R62" i="3"/>
  <c r="J5" i="14" s="1"/>
  <c r="R41" i="3"/>
  <c r="J5" i="11" s="1"/>
  <c r="R70" i="3"/>
  <c r="J6" i="15" s="1"/>
  <c r="R66" i="3"/>
  <c r="J2" i="15" s="1"/>
  <c r="R76" i="3"/>
  <c r="J5" i="16" s="1"/>
  <c r="R82" i="3"/>
  <c r="J4" i="17" s="1"/>
  <c r="R75" i="3"/>
  <c r="J4" i="16" s="1"/>
  <c r="R61" i="3"/>
  <c r="J4" i="14" s="1"/>
  <c r="R38" i="3"/>
  <c r="J2" i="11" s="1"/>
  <c r="R34" i="3"/>
  <c r="J5" i="10" s="1"/>
  <c r="R45" i="3"/>
  <c r="J2" i="12" s="1"/>
  <c r="R27" i="3"/>
  <c r="J5" i="9" s="1"/>
  <c r="R73" i="3"/>
  <c r="J2" i="16" s="1"/>
  <c r="R59" i="3"/>
  <c r="J2" i="14" s="1"/>
  <c r="R67" i="3"/>
  <c r="J3" i="15" s="1"/>
  <c r="R40" i="3"/>
  <c r="J4" i="11" s="1"/>
  <c r="R68" i="3"/>
  <c r="J4" i="15" s="1"/>
  <c r="R56" i="3"/>
  <c r="J6" i="13" s="1"/>
  <c r="R47" i="3"/>
  <c r="J4" i="12" s="1"/>
  <c r="R74" i="3"/>
  <c r="J3" i="16" s="1"/>
  <c r="R60" i="3"/>
  <c r="J3" i="14" s="1"/>
  <c r="R55" i="3"/>
  <c r="J5" i="13" s="1"/>
  <c r="R48" i="3"/>
  <c r="J5" i="12" s="1"/>
  <c r="R39" i="3"/>
  <c r="J3" i="11" s="1"/>
  <c r="R63" i="3"/>
  <c r="J6" i="14" s="1"/>
  <c r="R49" i="3"/>
  <c r="J6" i="12" s="1"/>
  <c r="R69" i="3"/>
  <c r="J5" i="15" s="1"/>
  <c r="R19" i="3"/>
  <c r="J4" i="8" s="1"/>
  <c r="R77" i="3"/>
  <c r="J6" i="16" s="1"/>
  <c r="R54" i="3"/>
  <c r="J4" i="13" s="1"/>
  <c r="R20" i="3"/>
  <c r="J5" i="8" s="1"/>
  <c r="B2" i="9"/>
  <c r="S9" i="3"/>
  <c r="J1" i="17"/>
  <c r="J1" i="15"/>
  <c r="J1" i="13"/>
  <c r="J1" i="11"/>
  <c r="J1" i="9"/>
  <c r="J1" i="12"/>
  <c r="J1" i="18"/>
  <c r="J1" i="10"/>
  <c r="J1" i="2"/>
  <c r="J1" i="8"/>
  <c r="J1" i="16"/>
  <c r="J1" i="14"/>
  <c r="R12" i="3"/>
  <c r="J4" i="2" s="1"/>
  <c r="H25" i="3"/>
  <c r="H26" i="3"/>
  <c r="H28" i="3"/>
  <c r="H31" i="3"/>
  <c r="K31" i="3" s="1"/>
  <c r="H32" i="3"/>
  <c r="H81" i="3"/>
  <c r="H24" i="3"/>
  <c r="H33" i="3"/>
  <c r="H83" i="3"/>
  <c r="H80" i="3"/>
  <c r="H35" i="3"/>
  <c r="H84" i="3"/>
  <c r="S24" i="3" l="1"/>
  <c r="M24" i="3"/>
  <c r="N24" i="3"/>
  <c r="F2" i="9" s="1"/>
  <c r="O24" i="3"/>
  <c r="G2" i="9" s="1"/>
  <c r="R24" i="3"/>
  <c r="J2" i="9" s="1"/>
  <c r="P24" i="3"/>
  <c r="L24" i="3"/>
  <c r="D2" i="9" s="1"/>
  <c r="Q24" i="3"/>
  <c r="I2" i="9" s="1"/>
  <c r="M31" i="3"/>
  <c r="E2" i="10" s="1"/>
  <c r="N31" i="3"/>
  <c r="O31" i="3"/>
  <c r="G2" i="10" s="1"/>
  <c r="P31" i="3"/>
  <c r="H2" i="10" s="1"/>
  <c r="C2" i="10"/>
  <c r="L31" i="3"/>
  <c r="D2" i="10" s="1"/>
  <c r="Q31" i="3"/>
  <c r="I2" i="10" s="1"/>
  <c r="R31" i="3"/>
  <c r="J2" i="10" s="1"/>
  <c r="S31" i="3"/>
  <c r="F2" i="10"/>
  <c r="S14" i="3"/>
  <c r="C2" i="9"/>
  <c r="K2" i="9"/>
  <c r="E2" i="9"/>
  <c r="L80" i="3"/>
  <c r="D2" i="17" s="1"/>
  <c r="M80" i="3"/>
  <c r="E2" i="17" s="1"/>
  <c r="S80" i="3"/>
  <c r="K2" i="17" s="1"/>
  <c r="N80" i="3"/>
  <c r="F2" i="17" s="1"/>
  <c r="Q80" i="3"/>
  <c r="I2" i="17" s="1"/>
  <c r="K80" i="3"/>
  <c r="C2" i="17" s="1"/>
  <c r="R80" i="3"/>
  <c r="J2" i="17" s="1"/>
  <c r="O80" i="3"/>
  <c r="G2" i="17" s="1"/>
  <c r="P80" i="3"/>
  <c r="H2" i="17" s="1"/>
  <c r="S36" i="3"/>
  <c r="K7" i="10" s="1"/>
  <c r="S37" i="3"/>
  <c r="K8" i="10" s="1"/>
  <c r="L35" i="3"/>
  <c r="D6" i="10" s="1"/>
  <c r="P35" i="3"/>
  <c r="H6" i="10" s="1"/>
  <c r="M35" i="3"/>
  <c r="E6" i="10" s="1"/>
  <c r="Q35" i="3"/>
  <c r="I6" i="10" s="1"/>
  <c r="N35" i="3"/>
  <c r="F6" i="10" s="1"/>
  <c r="R35" i="3"/>
  <c r="J6" i="10" s="1"/>
  <c r="K35" i="3"/>
  <c r="C6" i="10" s="1"/>
  <c r="O35" i="3"/>
  <c r="G6" i="10" s="1"/>
  <c r="S35" i="3"/>
  <c r="K6" i="10" s="1"/>
  <c r="S44" i="3"/>
  <c r="K8" i="11" s="1"/>
  <c r="S50" i="3"/>
  <c r="K7" i="12" s="1"/>
  <c r="S58" i="3"/>
  <c r="K8" i="13" s="1"/>
  <c r="S64" i="3"/>
  <c r="K7" i="14" s="1"/>
  <c r="S43" i="3"/>
  <c r="K7" i="11" s="1"/>
  <c r="S51" i="3"/>
  <c r="K8" i="12" s="1"/>
  <c r="S57" i="3"/>
  <c r="K7" i="13" s="1"/>
  <c r="S65" i="3"/>
  <c r="K8" i="14" s="1"/>
  <c r="S71" i="3"/>
  <c r="K7" i="15" s="1"/>
  <c r="S79" i="3"/>
  <c r="K8" i="16" s="1"/>
  <c r="S85" i="3"/>
  <c r="K7" i="17" s="1"/>
  <c r="S72" i="3"/>
  <c r="K8" i="15" s="1"/>
  <c r="S78" i="3"/>
  <c r="K7" i="16" s="1"/>
  <c r="S92" i="3"/>
  <c r="S93" i="3"/>
  <c r="S22" i="3"/>
  <c r="K7" i="8" s="1"/>
  <c r="S30" i="3"/>
  <c r="K8" i="9" s="1"/>
  <c r="S86" i="3"/>
  <c r="K8" i="17" s="1"/>
  <c r="S29" i="3"/>
  <c r="K7" i="9" s="1"/>
  <c r="S15" i="3"/>
  <c r="K7" i="2" s="1"/>
  <c r="S18" i="3"/>
  <c r="S16" i="3"/>
  <c r="K8" i="2" s="1"/>
  <c r="S23" i="3"/>
  <c r="K8" i="8" s="1"/>
  <c r="S87" i="3"/>
  <c r="S53" i="3"/>
  <c r="K3" i="13" s="1"/>
  <c r="S52" i="3"/>
  <c r="K2" i="13" s="1"/>
  <c r="S91" i="3"/>
  <c r="S89" i="3"/>
  <c r="S90" i="3"/>
  <c r="S88" i="3"/>
  <c r="S42" i="3"/>
  <c r="K6" i="11" s="1"/>
  <c r="S61" i="3"/>
  <c r="K4" i="14" s="1"/>
  <c r="S76" i="3"/>
  <c r="K5" i="16" s="1"/>
  <c r="S62" i="3"/>
  <c r="K5" i="14" s="1"/>
  <c r="S46" i="3"/>
  <c r="K3" i="12" s="1"/>
  <c r="S70" i="3"/>
  <c r="K6" i="15" s="1"/>
  <c r="S41" i="3"/>
  <c r="K5" i="11" s="1"/>
  <c r="S82" i="3"/>
  <c r="K4" i="17" s="1"/>
  <c r="S75" i="3"/>
  <c r="K4" i="16" s="1"/>
  <c r="S66" i="3"/>
  <c r="K2" i="15" s="1"/>
  <c r="S47" i="3"/>
  <c r="K4" i="12" s="1"/>
  <c r="S69" i="3"/>
  <c r="K5" i="15" s="1"/>
  <c r="S73" i="3"/>
  <c r="K2" i="16" s="1"/>
  <c r="S59" i="3"/>
  <c r="K2" i="14" s="1"/>
  <c r="S54" i="3"/>
  <c r="K4" i="13" s="1"/>
  <c r="S38" i="3"/>
  <c r="K2" i="11" s="1"/>
  <c r="S45" i="3"/>
  <c r="K2" i="12" s="1"/>
  <c r="S27" i="3"/>
  <c r="K5" i="9" s="1"/>
  <c r="S39" i="3"/>
  <c r="K3" i="11" s="1"/>
  <c r="S77" i="3"/>
  <c r="K6" i="16" s="1"/>
  <c r="S56" i="3"/>
  <c r="K6" i="13" s="1"/>
  <c r="S67" i="3"/>
  <c r="K3" i="15" s="1"/>
  <c r="S40" i="3"/>
  <c r="K4" i="11" s="1"/>
  <c r="S60" i="3"/>
  <c r="K3" i="14" s="1"/>
  <c r="S48" i="3"/>
  <c r="K5" i="12" s="1"/>
  <c r="S68" i="3"/>
  <c r="K4" i="15" s="1"/>
  <c r="S34" i="3"/>
  <c r="K5" i="10" s="1"/>
  <c r="S49" i="3"/>
  <c r="K6" i="12" s="1"/>
  <c r="S74" i="3"/>
  <c r="K3" i="16" s="1"/>
  <c r="S55" i="3"/>
  <c r="K5" i="13" s="1"/>
  <c r="S19" i="3"/>
  <c r="K4" i="8" s="1"/>
  <c r="S63" i="3"/>
  <c r="K6" i="14" s="1"/>
  <c r="S20" i="3"/>
  <c r="K5" i="8" s="1"/>
  <c r="K32" i="3"/>
  <c r="C3" i="10" s="1"/>
  <c r="O32" i="3"/>
  <c r="G3" i="10" s="1"/>
  <c r="S32" i="3"/>
  <c r="K3" i="10" s="1"/>
  <c r="L32" i="3"/>
  <c r="D3" i="10" s="1"/>
  <c r="P32" i="3"/>
  <c r="H3" i="10" s="1"/>
  <c r="M32" i="3"/>
  <c r="E3" i="10" s="1"/>
  <c r="Q32" i="3"/>
  <c r="I3" i="10" s="1"/>
  <c r="N32" i="3"/>
  <c r="F3" i="10" s="1"/>
  <c r="R32" i="3"/>
  <c r="J3" i="10" s="1"/>
  <c r="M33" i="3"/>
  <c r="E4" i="10" s="1"/>
  <c r="Q33" i="3"/>
  <c r="I4" i="10" s="1"/>
  <c r="N33" i="3"/>
  <c r="F4" i="10" s="1"/>
  <c r="R33" i="3"/>
  <c r="J4" i="10" s="1"/>
  <c r="K33" i="3"/>
  <c r="C4" i="10" s="1"/>
  <c r="O33" i="3"/>
  <c r="G4" i="10" s="1"/>
  <c r="S33" i="3"/>
  <c r="K4" i="10" s="1"/>
  <c r="L33" i="3"/>
  <c r="D4" i="10" s="1"/>
  <c r="P33" i="3"/>
  <c r="H4" i="10" s="1"/>
  <c r="K2" i="10"/>
  <c r="N84" i="3"/>
  <c r="F6" i="17" s="1"/>
  <c r="R84" i="3"/>
  <c r="J6" i="17" s="1"/>
  <c r="K84" i="3"/>
  <c r="C6" i="17" s="1"/>
  <c r="O84" i="3"/>
  <c r="G6" i="17" s="1"/>
  <c r="S84" i="3"/>
  <c r="K6" i="17" s="1"/>
  <c r="L84" i="3"/>
  <c r="D6" i="17" s="1"/>
  <c r="P84" i="3"/>
  <c r="H6" i="17" s="1"/>
  <c r="M84" i="3"/>
  <c r="E6" i="17" s="1"/>
  <c r="Q84" i="3"/>
  <c r="I6" i="17" s="1"/>
  <c r="H2" i="9"/>
  <c r="K28" i="3"/>
  <c r="C6" i="9" s="1"/>
  <c r="O28" i="3"/>
  <c r="G6" i="9" s="1"/>
  <c r="S28" i="3"/>
  <c r="K6" i="9" s="1"/>
  <c r="L28" i="3"/>
  <c r="D6" i="9" s="1"/>
  <c r="P28" i="3"/>
  <c r="H6" i="9" s="1"/>
  <c r="M28" i="3"/>
  <c r="E6" i="9" s="1"/>
  <c r="Q28" i="3"/>
  <c r="I6" i="9" s="1"/>
  <c r="N28" i="3"/>
  <c r="F6" i="9" s="1"/>
  <c r="R28" i="3"/>
  <c r="J6" i="9" s="1"/>
  <c r="L81" i="3"/>
  <c r="D3" i="17" s="1"/>
  <c r="P81" i="3"/>
  <c r="H3" i="17" s="1"/>
  <c r="M81" i="3"/>
  <c r="E3" i="17" s="1"/>
  <c r="Q81" i="3"/>
  <c r="I3" i="17" s="1"/>
  <c r="N81" i="3"/>
  <c r="F3" i="17" s="1"/>
  <c r="R81" i="3"/>
  <c r="J3" i="17" s="1"/>
  <c r="K81" i="3"/>
  <c r="C3" i="17" s="1"/>
  <c r="O81" i="3"/>
  <c r="G3" i="17" s="1"/>
  <c r="S81" i="3"/>
  <c r="K3" i="17" s="1"/>
  <c r="K26" i="3"/>
  <c r="C4" i="9" s="1"/>
  <c r="O26" i="3"/>
  <c r="G4" i="9" s="1"/>
  <c r="S26" i="3"/>
  <c r="K4" i="9" s="1"/>
  <c r="L26" i="3"/>
  <c r="D4" i="9" s="1"/>
  <c r="P26" i="3"/>
  <c r="H4" i="9" s="1"/>
  <c r="M26" i="3"/>
  <c r="E4" i="9" s="1"/>
  <c r="Q26" i="3"/>
  <c r="I4" i="9" s="1"/>
  <c r="N26" i="3"/>
  <c r="F4" i="9" s="1"/>
  <c r="R26" i="3"/>
  <c r="J4" i="9" s="1"/>
  <c r="L83" i="3"/>
  <c r="D5" i="17" s="1"/>
  <c r="P83" i="3"/>
  <c r="H5" i="17" s="1"/>
  <c r="M83" i="3"/>
  <c r="E5" i="17" s="1"/>
  <c r="Q83" i="3"/>
  <c r="I5" i="17" s="1"/>
  <c r="N83" i="3"/>
  <c r="F5" i="17" s="1"/>
  <c r="R83" i="3"/>
  <c r="J5" i="17" s="1"/>
  <c r="K83" i="3"/>
  <c r="C5" i="17" s="1"/>
  <c r="O83" i="3"/>
  <c r="G5" i="17" s="1"/>
  <c r="S83" i="3"/>
  <c r="K5" i="17" s="1"/>
  <c r="M25" i="3"/>
  <c r="E3" i="9" s="1"/>
  <c r="Q25" i="3"/>
  <c r="I3" i="9" s="1"/>
  <c r="N25" i="3"/>
  <c r="F3" i="9" s="1"/>
  <c r="R25" i="3"/>
  <c r="J3" i="9" s="1"/>
  <c r="K25" i="3"/>
  <c r="C3" i="9" s="1"/>
  <c r="O25" i="3"/>
  <c r="G3" i="9" s="1"/>
  <c r="S25" i="3"/>
  <c r="K3" i="9" s="1"/>
  <c r="L25" i="3"/>
  <c r="D3" i="9" s="1"/>
  <c r="P25" i="3"/>
  <c r="H3" i="9" s="1"/>
  <c r="T9" i="3"/>
  <c r="K1" i="18"/>
  <c r="K1" i="16"/>
  <c r="K1" i="14"/>
  <c r="K1" i="12"/>
  <c r="K1" i="10"/>
  <c r="K1" i="17"/>
  <c r="K1" i="15"/>
  <c r="K1" i="13"/>
  <c r="K1" i="11"/>
  <c r="K1" i="9"/>
  <c r="K1" i="8"/>
  <c r="K1" i="2"/>
  <c r="S12" i="3"/>
  <c r="K4" i="2" s="1"/>
  <c r="B4" i="10"/>
  <c r="B2" i="10"/>
  <c r="H13" i="3"/>
  <c r="B6" i="9"/>
  <c r="H21" i="3"/>
  <c r="B4" i="9"/>
  <c r="B2" i="17"/>
  <c r="B3" i="17"/>
  <c r="B6" i="17"/>
  <c r="H11" i="3"/>
  <c r="K11" i="3" s="1"/>
  <c r="B5" i="17"/>
  <c r="B3" i="10"/>
  <c r="H10" i="3"/>
  <c r="B6" i="10"/>
  <c r="H17" i="3"/>
  <c r="B3" i="9"/>
  <c r="M10" i="3" l="1"/>
  <c r="O10" i="3"/>
  <c r="P10" i="3"/>
  <c r="H2" i="2" s="1"/>
  <c r="Q10" i="3"/>
  <c r="I2" i="2" s="1"/>
  <c r="R10" i="3"/>
  <c r="J2" i="2" s="1"/>
  <c r="N10" i="3"/>
  <c r="F2" i="2" s="1"/>
  <c r="S10" i="3"/>
  <c r="K2" i="2" s="1"/>
  <c r="T10" i="3"/>
  <c r="L2" i="2" s="1"/>
  <c r="T24" i="3"/>
  <c r="L2" i="9" s="1"/>
  <c r="T31" i="3"/>
  <c r="E2" i="2"/>
  <c r="G2" i="2"/>
  <c r="D2" i="2"/>
  <c r="T80" i="3"/>
  <c r="L2" i="17" s="1"/>
  <c r="L2" i="10"/>
  <c r="T14" i="3"/>
  <c r="L6" i="2" s="1"/>
  <c r="R17" i="3"/>
  <c r="J2" i="8" s="1"/>
  <c r="S17" i="3"/>
  <c r="K2" i="8" s="1"/>
  <c r="L17" i="3"/>
  <c r="D2" i="8" s="1"/>
  <c r="T17" i="3"/>
  <c r="L2" i="8" s="1"/>
  <c r="Q17" i="3"/>
  <c r="I2" i="8" s="1"/>
  <c r="M17" i="3"/>
  <c r="E2" i="8" s="1"/>
  <c r="K17" i="3"/>
  <c r="C2" i="8" s="1"/>
  <c r="N17" i="3"/>
  <c r="F2" i="8" s="1"/>
  <c r="O17" i="3"/>
  <c r="G2" i="8" s="1"/>
  <c r="P17" i="3"/>
  <c r="H2" i="8" s="1"/>
  <c r="C2" i="2"/>
  <c r="T35" i="3"/>
  <c r="L6" i="10" s="1"/>
  <c r="T36" i="3"/>
  <c r="L7" i="10" s="1"/>
  <c r="T37" i="3"/>
  <c r="L8" i="10" s="1"/>
  <c r="T28" i="3"/>
  <c r="L6" i="9" s="1"/>
  <c r="T83" i="3"/>
  <c r="L5" i="17" s="1"/>
  <c r="T26" i="3"/>
  <c r="L4" i="9" s="1"/>
  <c r="T32" i="3"/>
  <c r="L3" i="10" s="1"/>
  <c r="T57" i="3"/>
  <c r="L7" i="13" s="1"/>
  <c r="T44" i="3"/>
  <c r="L8" i="11" s="1"/>
  <c r="T50" i="3"/>
  <c r="L7" i="12" s="1"/>
  <c r="T58" i="3"/>
  <c r="L8" i="13" s="1"/>
  <c r="T43" i="3"/>
  <c r="L7" i="11" s="1"/>
  <c r="T51" i="3"/>
  <c r="L8" i="12" s="1"/>
  <c r="T65" i="3"/>
  <c r="L8" i="14" s="1"/>
  <c r="T71" i="3"/>
  <c r="L7" i="15" s="1"/>
  <c r="T79" i="3"/>
  <c r="L8" i="16" s="1"/>
  <c r="T85" i="3"/>
  <c r="L7" i="17" s="1"/>
  <c r="T64" i="3"/>
  <c r="L7" i="14" s="1"/>
  <c r="T72" i="3"/>
  <c r="L8" i="15" s="1"/>
  <c r="T78" i="3"/>
  <c r="L7" i="16" s="1"/>
  <c r="T93" i="3"/>
  <c r="T92" i="3"/>
  <c r="T22" i="3"/>
  <c r="L7" i="8" s="1"/>
  <c r="T86" i="3"/>
  <c r="L8" i="17" s="1"/>
  <c r="T30" i="3"/>
  <c r="L8" i="9" s="1"/>
  <c r="T29" i="3"/>
  <c r="L7" i="9" s="1"/>
  <c r="T15" i="3"/>
  <c r="L7" i="2" s="1"/>
  <c r="T18" i="3"/>
  <c r="L3" i="8" s="1"/>
  <c r="T16" i="3"/>
  <c r="L8" i="2" s="1"/>
  <c r="T23" i="3"/>
  <c r="L8" i="8" s="1"/>
  <c r="T90" i="3"/>
  <c r="T42" i="3"/>
  <c r="L6" i="11" s="1"/>
  <c r="T88" i="3"/>
  <c r="T87" i="3"/>
  <c r="T91" i="3"/>
  <c r="T53" i="3"/>
  <c r="L3" i="13" s="1"/>
  <c r="T89" i="3"/>
  <c r="T76" i="3"/>
  <c r="L5" i="16" s="1"/>
  <c r="T52" i="3"/>
  <c r="L2" i="13" s="1"/>
  <c r="T61" i="3"/>
  <c r="L4" i="14" s="1"/>
  <c r="T56" i="3"/>
  <c r="L6" i="13" s="1"/>
  <c r="T62" i="3"/>
  <c r="L5" i="14" s="1"/>
  <c r="T82" i="3"/>
  <c r="L4" i="17" s="1"/>
  <c r="T75" i="3"/>
  <c r="L4" i="16" s="1"/>
  <c r="T70" i="3"/>
  <c r="L6" i="15" s="1"/>
  <c r="T66" i="3"/>
  <c r="L2" i="15" s="1"/>
  <c r="T46" i="3"/>
  <c r="L3" i="12" s="1"/>
  <c r="T41" i="3"/>
  <c r="L5" i="11" s="1"/>
  <c r="T47" i="3"/>
  <c r="L4" i="12" s="1"/>
  <c r="T34" i="3"/>
  <c r="L5" i="10" s="1"/>
  <c r="T49" i="3"/>
  <c r="L6" i="12" s="1"/>
  <c r="T74" i="3"/>
  <c r="L3" i="16" s="1"/>
  <c r="T73" i="3"/>
  <c r="L2" i="16" s="1"/>
  <c r="T63" i="3"/>
  <c r="L6" i="14" s="1"/>
  <c r="T45" i="3"/>
  <c r="L2" i="12" s="1"/>
  <c r="T40" i="3"/>
  <c r="L4" i="11" s="1"/>
  <c r="T69" i="3"/>
  <c r="L5" i="15" s="1"/>
  <c r="T48" i="3"/>
  <c r="L5" i="12" s="1"/>
  <c r="T68" i="3"/>
  <c r="L4" i="15" s="1"/>
  <c r="T59" i="3"/>
  <c r="L2" i="14" s="1"/>
  <c r="T54" i="3"/>
  <c r="L4" i="13" s="1"/>
  <c r="T38" i="3"/>
  <c r="L2" i="11" s="1"/>
  <c r="T27" i="3"/>
  <c r="L5" i="9" s="1"/>
  <c r="T19" i="3"/>
  <c r="L4" i="8" s="1"/>
  <c r="T39" i="3"/>
  <c r="L3" i="11" s="1"/>
  <c r="T67" i="3"/>
  <c r="L3" i="15" s="1"/>
  <c r="T60" i="3"/>
  <c r="L3" i="14" s="1"/>
  <c r="T55" i="3"/>
  <c r="L5" i="13" s="1"/>
  <c r="T77" i="3"/>
  <c r="L6" i="16" s="1"/>
  <c r="T20" i="3"/>
  <c r="L5" i="8" s="1"/>
  <c r="T84" i="3"/>
  <c r="L6" i="17" s="1"/>
  <c r="T25" i="3"/>
  <c r="L3" i="9" s="1"/>
  <c r="T81" i="3"/>
  <c r="L3" i="17" s="1"/>
  <c r="T33" i="3"/>
  <c r="L4" i="10" s="1"/>
  <c r="K21" i="3"/>
  <c r="C6" i="8" s="1"/>
  <c r="O21" i="3"/>
  <c r="G6" i="8" s="1"/>
  <c r="S21" i="3"/>
  <c r="K6" i="8" s="1"/>
  <c r="N21" i="3"/>
  <c r="F6" i="8" s="1"/>
  <c r="L21" i="3"/>
  <c r="D6" i="8" s="1"/>
  <c r="P21" i="3"/>
  <c r="H6" i="8" s="1"/>
  <c r="T21" i="3"/>
  <c r="L6" i="8" s="1"/>
  <c r="R21" i="3"/>
  <c r="J6" i="8" s="1"/>
  <c r="M21" i="3"/>
  <c r="E6" i="8" s="1"/>
  <c r="Q21" i="3"/>
  <c r="I6" i="8" s="1"/>
  <c r="U9" i="3"/>
  <c r="L1" i="18"/>
  <c r="L1" i="16"/>
  <c r="L1" i="14"/>
  <c r="L1" i="12"/>
  <c r="L1" i="10"/>
  <c r="L1" i="13"/>
  <c r="L1" i="15"/>
  <c r="L1" i="11"/>
  <c r="L1" i="8"/>
  <c r="L1" i="17"/>
  <c r="L1" i="9"/>
  <c r="L1" i="2"/>
  <c r="T12" i="3"/>
  <c r="L4" i="2" s="1"/>
  <c r="L11" i="3"/>
  <c r="D3" i="2" s="1"/>
  <c r="T11" i="3"/>
  <c r="L3" i="2" s="1"/>
  <c r="M11" i="3"/>
  <c r="E3" i="2" s="1"/>
  <c r="N11" i="3"/>
  <c r="F3" i="2" s="1"/>
  <c r="O11" i="3"/>
  <c r="G3" i="2" s="1"/>
  <c r="P11" i="3"/>
  <c r="H3" i="2" s="1"/>
  <c r="C3" i="2"/>
  <c r="Q11" i="3"/>
  <c r="I3" i="2" s="1"/>
  <c r="R11" i="3"/>
  <c r="J3" i="2" s="1"/>
  <c r="S11" i="3"/>
  <c r="K3" i="2" s="1"/>
  <c r="Q13" i="3"/>
  <c r="I5" i="2" s="1"/>
  <c r="R13" i="3"/>
  <c r="J5" i="2" s="1"/>
  <c r="K13" i="3"/>
  <c r="C5" i="2" s="1"/>
  <c r="S13" i="3"/>
  <c r="K5" i="2" s="1"/>
  <c r="L13" i="3"/>
  <c r="D5" i="2" s="1"/>
  <c r="T13" i="3"/>
  <c r="L5" i="2" s="1"/>
  <c r="M13" i="3"/>
  <c r="E5" i="2" s="1"/>
  <c r="N13" i="3"/>
  <c r="F5" i="2" s="1"/>
  <c r="P13" i="3"/>
  <c r="H5" i="2" s="1"/>
  <c r="O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U10" i="3" l="1"/>
  <c r="M2" i="2" s="1"/>
  <c r="U24" i="3"/>
  <c r="M2" i="9" s="1"/>
  <c r="U31" i="3"/>
  <c r="U17" i="3"/>
  <c r="M2" i="8" s="1"/>
  <c r="U13" i="3"/>
  <c r="M5" i="2" s="1"/>
  <c r="M2" i="10"/>
  <c r="U14" i="3"/>
  <c r="M6" i="2" s="1"/>
  <c r="U80" i="3"/>
  <c r="M2" i="17" s="1"/>
  <c r="U36" i="3"/>
  <c r="M7" i="10" s="1"/>
  <c r="U37" i="3"/>
  <c r="M8" i="10" s="1"/>
  <c r="U11" i="3"/>
  <c r="M3" i="2" s="1"/>
  <c r="U35" i="3"/>
  <c r="M6" i="10" s="1"/>
  <c r="U32" i="3"/>
  <c r="M3" i="10" s="1"/>
  <c r="U28" i="3"/>
  <c r="M6" i="9" s="1"/>
  <c r="U25" i="3"/>
  <c r="M3" i="9" s="1"/>
  <c r="U29" i="3"/>
  <c r="M7" i="9" s="1"/>
  <c r="U43" i="3"/>
  <c r="M7" i="11" s="1"/>
  <c r="U51" i="3"/>
  <c r="M8" i="12" s="1"/>
  <c r="U57" i="3"/>
  <c r="M7" i="13" s="1"/>
  <c r="U44" i="3"/>
  <c r="M8" i="11" s="1"/>
  <c r="U50" i="3"/>
  <c r="M7" i="12" s="1"/>
  <c r="U58" i="3"/>
  <c r="M8" i="13" s="1"/>
  <c r="U64" i="3"/>
  <c r="M7" i="14" s="1"/>
  <c r="U72" i="3"/>
  <c r="M8" i="15" s="1"/>
  <c r="U78" i="3"/>
  <c r="M7" i="16" s="1"/>
  <c r="U86" i="3"/>
  <c r="M8" i="17" s="1"/>
  <c r="U65" i="3"/>
  <c r="M8" i="14" s="1"/>
  <c r="U71" i="3"/>
  <c r="M7" i="15" s="1"/>
  <c r="U79" i="3"/>
  <c r="M8" i="16" s="1"/>
  <c r="U85" i="3"/>
  <c r="M7" i="17" s="1"/>
  <c r="U93" i="3"/>
  <c r="U92" i="3"/>
  <c r="U22" i="3"/>
  <c r="M7" i="8" s="1"/>
  <c r="U30" i="3"/>
  <c r="M8" i="9" s="1"/>
  <c r="U15" i="3"/>
  <c r="M7" i="2" s="1"/>
  <c r="U18" i="3"/>
  <c r="M3" i="8" s="1"/>
  <c r="U16" i="3"/>
  <c r="M8" i="2" s="1"/>
  <c r="U23" i="3"/>
  <c r="M8" i="8" s="1"/>
  <c r="U90" i="3"/>
  <c r="U53" i="3"/>
  <c r="M3" i="13" s="1"/>
  <c r="U91" i="3"/>
  <c r="U89" i="3"/>
  <c r="U88" i="3"/>
  <c r="U87" i="3"/>
  <c r="U42" i="3"/>
  <c r="M6" i="11" s="1"/>
  <c r="U76" i="3"/>
  <c r="M5" i="16" s="1"/>
  <c r="U61" i="3"/>
  <c r="M4" i="14" s="1"/>
  <c r="U52" i="3"/>
  <c r="M2" i="13" s="1"/>
  <c r="U46" i="3"/>
  <c r="M3" i="12" s="1"/>
  <c r="U75" i="3"/>
  <c r="M4" i="16" s="1"/>
  <c r="U62" i="3"/>
  <c r="M5" i="14" s="1"/>
  <c r="U41" i="3"/>
  <c r="M5" i="11" s="1"/>
  <c r="U82" i="3"/>
  <c r="M4" i="17" s="1"/>
  <c r="U70" i="3"/>
  <c r="M6" i="15" s="1"/>
  <c r="U66" i="3"/>
  <c r="M2" i="15" s="1"/>
  <c r="U34" i="3"/>
  <c r="M5" i="10" s="1"/>
  <c r="U49" i="3"/>
  <c r="M6" i="12" s="1"/>
  <c r="U40" i="3"/>
  <c r="M4" i="11" s="1"/>
  <c r="U19" i="3"/>
  <c r="M4" i="8" s="1"/>
  <c r="U48" i="3"/>
  <c r="M5" i="12" s="1"/>
  <c r="U47" i="3"/>
  <c r="M4" i="12" s="1"/>
  <c r="U38" i="3"/>
  <c r="M2" i="11" s="1"/>
  <c r="U69" i="3"/>
  <c r="M5" i="15" s="1"/>
  <c r="U73" i="3"/>
  <c r="M2" i="16" s="1"/>
  <c r="U59" i="3"/>
  <c r="M2" i="14" s="1"/>
  <c r="U54" i="3"/>
  <c r="M4" i="13" s="1"/>
  <c r="U45" i="3"/>
  <c r="M2" i="12" s="1"/>
  <c r="U27" i="3"/>
  <c r="M5" i="9" s="1"/>
  <c r="U77" i="3"/>
  <c r="M6" i="16" s="1"/>
  <c r="U68" i="3"/>
  <c r="M4" i="15" s="1"/>
  <c r="U56" i="3"/>
  <c r="M6" i="13" s="1"/>
  <c r="U67" i="3"/>
  <c r="M3" i="15" s="1"/>
  <c r="U74" i="3"/>
  <c r="M3" i="16" s="1"/>
  <c r="U60" i="3"/>
  <c r="M3" i="14" s="1"/>
  <c r="U55" i="3"/>
  <c r="M5" i="13" s="1"/>
  <c r="U39" i="3"/>
  <c r="M3" i="11" s="1"/>
  <c r="U63" i="3"/>
  <c r="M6" i="14" s="1"/>
  <c r="U20" i="3"/>
  <c r="M5" i="8" s="1"/>
  <c r="U81" i="3"/>
  <c r="M3" i="17" s="1"/>
  <c r="U84" i="3"/>
  <c r="M6" i="17" s="1"/>
  <c r="U33" i="3"/>
  <c r="M4" i="10" s="1"/>
  <c r="U26" i="3"/>
  <c r="M4" i="9" s="1"/>
  <c r="U83" i="3"/>
  <c r="M5" i="17" s="1"/>
  <c r="U21" i="3"/>
  <c r="M6" i="8" s="1"/>
  <c r="V9" i="3"/>
  <c r="M1" i="17"/>
  <c r="M1" i="15"/>
  <c r="M1" i="13"/>
  <c r="M1" i="11"/>
  <c r="M1" i="9"/>
  <c r="M1" i="18"/>
  <c r="M1" i="16"/>
  <c r="M1" i="14"/>
  <c r="M1" i="12"/>
  <c r="M1" i="10"/>
  <c r="M1" i="2"/>
  <c r="M1" i="8"/>
  <c r="U12" i="3"/>
  <c r="M4" i="2" s="1"/>
  <c r="V24" i="3" l="1"/>
  <c r="N2" i="9" s="1"/>
  <c r="V10" i="3"/>
  <c r="N2" i="2" s="1"/>
  <c r="W31" i="3"/>
  <c r="V17" i="3"/>
  <c r="N2" i="8" s="1"/>
  <c r="V31" i="3"/>
  <c r="N2" i="10" s="1"/>
  <c r="V80" i="3"/>
  <c r="N2" i="17" s="1"/>
  <c r="V14" i="3"/>
  <c r="N6" i="2" s="1"/>
  <c r="V36" i="3"/>
  <c r="N7" i="10" s="1"/>
  <c r="V37" i="3"/>
  <c r="N8" i="10" s="1"/>
  <c r="V58" i="3"/>
  <c r="N8" i="13" s="1"/>
  <c r="V64" i="3"/>
  <c r="N7" i="14" s="1"/>
  <c r="V43" i="3"/>
  <c r="N7" i="11" s="1"/>
  <c r="V51" i="3"/>
  <c r="N8" i="12" s="1"/>
  <c r="V57" i="3"/>
  <c r="N7" i="13" s="1"/>
  <c r="V44" i="3"/>
  <c r="N8" i="11" s="1"/>
  <c r="V50" i="3"/>
  <c r="N7" i="12" s="1"/>
  <c r="V85" i="3"/>
  <c r="N7" i="17" s="1"/>
  <c r="V72" i="3"/>
  <c r="N8" i="15" s="1"/>
  <c r="V78" i="3"/>
  <c r="N7" i="16" s="1"/>
  <c r="V65" i="3"/>
  <c r="N8" i="14" s="1"/>
  <c r="V71" i="3"/>
  <c r="N7" i="15" s="1"/>
  <c r="V79" i="3"/>
  <c r="N8" i="16" s="1"/>
  <c r="V92" i="3"/>
  <c r="V22" i="3"/>
  <c r="N7" i="8" s="1"/>
  <c r="V93" i="3"/>
  <c r="V29" i="3"/>
  <c r="N7" i="9" s="1"/>
  <c r="V30" i="3"/>
  <c r="N8" i="9" s="1"/>
  <c r="V86" i="3"/>
  <c r="N8" i="17" s="1"/>
  <c r="V15" i="3"/>
  <c r="N7" i="2" s="1"/>
  <c r="V18" i="3"/>
  <c r="N3" i="8" s="1"/>
  <c r="V23" i="3"/>
  <c r="N8" i="8" s="1"/>
  <c r="V16" i="3"/>
  <c r="N8" i="2" s="1"/>
  <c r="V42" i="3"/>
  <c r="N6" i="11" s="1"/>
  <c r="V53" i="3"/>
  <c r="N3" i="13" s="1"/>
  <c r="V87" i="3"/>
  <c r="V91" i="3"/>
  <c r="V89" i="3"/>
  <c r="V90" i="3"/>
  <c r="V88" i="3"/>
  <c r="V76" i="3"/>
  <c r="N5" i="16" s="1"/>
  <c r="V82" i="3"/>
  <c r="N4" i="17" s="1"/>
  <c r="V61" i="3"/>
  <c r="N4" i="14" s="1"/>
  <c r="V46" i="3"/>
  <c r="N3" i="12" s="1"/>
  <c r="V75" i="3"/>
  <c r="N4" i="16" s="1"/>
  <c r="V62" i="3"/>
  <c r="N5" i="14" s="1"/>
  <c r="V41" i="3"/>
  <c r="N5" i="11" s="1"/>
  <c r="V70" i="3"/>
  <c r="N6" i="15" s="1"/>
  <c r="V52" i="3"/>
  <c r="N2" i="13" s="1"/>
  <c r="V66" i="3"/>
  <c r="N2" i="15" s="1"/>
  <c r="V47" i="3"/>
  <c r="N4" i="12" s="1"/>
  <c r="V49" i="3"/>
  <c r="N6" i="12" s="1"/>
  <c r="V19" i="3"/>
  <c r="N4" i="8" s="1"/>
  <c r="V48" i="3"/>
  <c r="N5" i="12" s="1"/>
  <c r="V77" i="3"/>
  <c r="N6" i="16" s="1"/>
  <c r="V40" i="3"/>
  <c r="N4" i="11" s="1"/>
  <c r="V69" i="3"/>
  <c r="N5" i="15" s="1"/>
  <c r="V73" i="3"/>
  <c r="N2" i="16" s="1"/>
  <c r="V59" i="3"/>
  <c r="N2" i="14" s="1"/>
  <c r="V34" i="3"/>
  <c r="N5" i="10" s="1"/>
  <c r="V45" i="3"/>
  <c r="N2" i="12" s="1"/>
  <c r="V27" i="3"/>
  <c r="N5" i="9" s="1"/>
  <c r="V68" i="3"/>
  <c r="N4" i="15" s="1"/>
  <c r="V56" i="3"/>
  <c r="N6" i="13" s="1"/>
  <c r="V38" i="3"/>
  <c r="N2" i="11" s="1"/>
  <c r="V67" i="3"/>
  <c r="N3" i="15" s="1"/>
  <c r="V74" i="3"/>
  <c r="N3" i="16" s="1"/>
  <c r="V60" i="3"/>
  <c r="N3" i="14" s="1"/>
  <c r="V55" i="3"/>
  <c r="N5" i="13" s="1"/>
  <c r="V39" i="3"/>
  <c r="N3" i="11" s="1"/>
  <c r="V63" i="3"/>
  <c r="N6" i="14" s="1"/>
  <c r="V20" i="3"/>
  <c r="N5" i="8" s="1"/>
  <c r="V54" i="3"/>
  <c r="N4" i="13" s="1"/>
  <c r="V84" i="3"/>
  <c r="N6" i="17" s="1"/>
  <c r="V81" i="3"/>
  <c r="N3" i="17" s="1"/>
  <c r="V33" i="3"/>
  <c r="N4" i="10" s="1"/>
  <c r="V26" i="3"/>
  <c r="N4" i="9" s="1"/>
  <c r="V83" i="3"/>
  <c r="N5" i="17" s="1"/>
  <c r="V28" i="3"/>
  <c r="N6" i="9" s="1"/>
  <c r="V32" i="3"/>
  <c r="N3" i="10" s="1"/>
  <c r="V21" i="3"/>
  <c r="N6" i="8" s="1"/>
  <c r="V35" i="3"/>
  <c r="N6" i="10" s="1"/>
  <c r="V25" i="3"/>
  <c r="N3" i="9" s="1"/>
  <c r="W9" i="3"/>
  <c r="N1" i="17"/>
  <c r="N1" i="15"/>
  <c r="N1" i="13"/>
  <c r="N1" i="11"/>
  <c r="N1" i="9"/>
  <c r="N1" i="14"/>
  <c r="N1" i="12"/>
  <c r="N1" i="2"/>
  <c r="N1" i="16"/>
  <c r="N1" i="18"/>
  <c r="N1" i="10"/>
  <c r="N1" i="8"/>
  <c r="V12" i="3"/>
  <c r="N4" i="2" s="1"/>
  <c r="V13" i="3"/>
  <c r="N5" i="2" s="1"/>
  <c r="V11" i="3"/>
  <c r="N3" i="2" s="1"/>
  <c r="W24" i="3" l="1"/>
  <c r="O2" i="9" s="1"/>
  <c r="W10" i="3"/>
  <c r="O2" i="10"/>
  <c r="W14" i="3"/>
  <c r="O6" i="2" s="1"/>
  <c r="O2" i="2"/>
  <c r="W80" i="3"/>
  <c r="O2" i="17" s="1"/>
  <c r="W17" i="3"/>
  <c r="O2" i="8" s="1"/>
  <c r="W25" i="3"/>
  <c r="O3" i="9" s="1"/>
  <c r="W32" i="3"/>
  <c r="O3" i="10" s="1"/>
  <c r="W21" i="3"/>
  <c r="O6" i="8" s="1"/>
  <c r="W11" i="3"/>
  <c r="O3" i="2" s="1"/>
  <c r="W35" i="3"/>
  <c r="O6" i="10" s="1"/>
  <c r="W36" i="3"/>
  <c r="O7" i="10" s="1"/>
  <c r="W37" i="3"/>
  <c r="O8" i="10" s="1"/>
  <c r="W44" i="3"/>
  <c r="O8" i="11" s="1"/>
  <c r="W50" i="3"/>
  <c r="O7" i="12" s="1"/>
  <c r="W58" i="3"/>
  <c r="O8" i="13" s="1"/>
  <c r="W64" i="3"/>
  <c r="O7" i="14" s="1"/>
  <c r="W43" i="3"/>
  <c r="O7" i="11" s="1"/>
  <c r="W51" i="3"/>
  <c r="O8" i="12" s="1"/>
  <c r="W57" i="3"/>
  <c r="O7" i="13" s="1"/>
  <c r="W65" i="3"/>
  <c r="O8" i="14" s="1"/>
  <c r="W71" i="3"/>
  <c r="O7" i="15" s="1"/>
  <c r="W79" i="3"/>
  <c r="O8" i="16" s="1"/>
  <c r="W85" i="3"/>
  <c r="O7" i="17" s="1"/>
  <c r="W72" i="3"/>
  <c r="O8" i="15" s="1"/>
  <c r="W78" i="3"/>
  <c r="O7" i="16" s="1"/>
  <c r="W92" i="3"/>
  <c r="W93" i="3"/>
  <c r="W30" i="3"/>
  <c r="O8" i="9" s="1"/>
  <c r="W86" i="3"/>
  <c r="O8" i="17" s="1"/>
  <c r="W22" i="3"/>
  <c r="O7" i="8" s="1"/>
  <c r="W29" i="3"/>
  <c r="O7" i="9" s="1"/>
  <c r="W15" i="3"/>
  <c r="O7" i="2" s="1"/>
  <c r="W18" i="3"/>
  <c r="O3" i="8" s="1"/>
  <c r="W23" i="3"/>
  <c r="O8" i="8" s="1"/>
  <c r="W16" i="3"/>
  <c r="O8" i="2" s="1"/>
  <c r="W90" i="3"/>
  <c r="W87" i="3"/>
  <c r="W42" i="3"/>
  <c r="O6" i="11" s="1"/>
  <c r="W88" i="3"/>
  <c r="W53" i="3"/>
  <c r="O3" i="13" s="1"/>
  <c r="W91" i="3"/>
  <c r="W89" i="3"/>
  <c r="W82" i="3"/>
  <c r="O4" i="17" s="1"/>
  <c r="W75" i="3"/>
  <c r="O4" i="16" s="1"/>
  <c r="W66" i="3"/>
  <c r="O2" i="15" s="1"/>
  <c r="W61" i="3"/>
  <c r="O4" i="14" s="1"/>
  <c r="W76" i="3"/>
  <c r="O5" i="16" s="1"/>
  <c r="W62" i="3"/>
  <c r="O5" i="14" s="1"/>
  <c r="W46" i="3"/>
  <c r="O3" i="12" s="1"/>
  <c r="W70" i="3"/>
  <c r="O6" i="15" s="1"/>
  <c r="W52" i="3"/>
  <c r="O2" i="13" s="1"/>
  <c r="W41" i="3"/>
  <c r="O5" i="11" s="1"/>
  <c r="W34" i="3"/>
  <c r="O5" i="10" s="1"/>
  <c r="W49" i="3"/>
  <c r="O6" i="12" s="1"/>
  <c r="W74" i="3"/>
  <c r="O3" i="16" s="1"/>
  <c r="W55" i="3"/>
  <c r="O5" i="13" s="1"/>
  <c r="W73" i="3"/>
  <c r="O2" i="16" s="1"/>
  <c r="W63" i="3"/>
  <c r="O6" i="14" s="1"/>
  <c r="W47" i="3"/>
  <c r="O4" i="12" s="1"/>
  <c r="W69" i="3"/>
  <c r="O5" i="15" s="1"/>
  <c r="W59" i="3"/>
  <c r="O2" i="14" s="1"/>
  <c r="W38" i="3"/>
  <c r="O2" i="11" s="1"/>
  <c r="W45" i="3"/>
  <c r="O2" i="12" s="1"/>
  <c r="W40" i="3"/>
  <c r="O4" i="11" s="1"/>
  <c r="W27" i="3"/>
  <c r="O5" i="9" s="1"/>
  <c r="W39" i="3"/>
  <c r="O3" i="11" s="1"/>
  <c r="W77" i="3"/>
  <c r="O6" i="16" s="1"/>
  <c r="W56" i="3"/>
  <c r="O6" i="13" s="1"/>
  <c r="W67" i="3"/>
  <c r="O3" i="15" s="1"/>
  <c r="W60" i="3"/>
  <c r="O3" i="14" s="1"/>
  <c r="W19" i="3"/>
  <c r="O4" i="8" s="1"/>
  <c r="W48" i="3"/>
  <c r="O5" i="12" s="1"/>
  <c r="W68" i="3"/>
  <c r="O4" i="15" s="1"/>
  <c r="W20" i="3"/>
  <c r="O5" i="8" s="1"/>
  <c r="W54" i="3"/>
  <c r="O4" i="13" s="1"/>
  <c r="W84" i="3"/>
  <c r="O6" i="17" s="1"/>
  <c r="W81" i="3"/>
  <c r="O3" i="17" s="1"/>
  <c r="W26" i="3"/>
  <c r="O4" i="9" s="1"/>
  <c r="W33" i="3"/>
  <c r="O4" i="10" s="1"/>
  <c r="W83" i="3"/>
  <c r="O5" i="17" s="1"/>
  <c r="W28" i="3"/>
  <c r="O6" i="9" s="1"/>
  <c r="X9" i="3"/>
  <c r="O1" i="18"/>
  <c r="O1" i="16"/>
  <c r="O1" i="14"/>
  <c r="O1" i="12"/>
  <c r="O1" i="10"/>
  <c r="O1" i="17"/>
  <c r="O1" i="15"/>
  <c r="O1" i="13"/>
  <c r="O1" i="11"/>
  <c r="O1" i="8"/>
  <c r="O1" i="2"/>
  <c r="O1" i="9"/>
  <c r="W12" i="3"/>
  <c r="O4" i="2" s="1"/>
  <c r="W13" i="3"/>
  <c r="O5" i="2" s="1"/>
  <c r="X10" i="3" l="1"/>
  <c r="P2" i="2" s="1"/>
  <c r="X24" i="3"/>
  <c r="X31" i="3"/>
  <c r="P2" i="10" s="1"/>
  <c r="X17" i="3"/>
  <c r="P2" i="8" s="1"/>
  <c r="P2" i="9"/>
  <c r="X14" i="3"/>
  <c r="P6" i="2" s="1"/>
  <c r="X80" i="3"/>
  <c r="P2" i="17" s="1"/>
  <c r="X36" i="3"/>
  <c r="P7" i="10" s="1"/>
  <c r="X37" i="3"/>
  <c r="P8" i="10" s="1"/>
  <c r="X57" i="3"/>
  <c r="P7" i="13" s="1"/>
  <c r="X44" i="3"/>
  <c r="P8" i="11" s="1"/>
  <c r="X50" i="3"/>
  <c r="P7" i="12" s="1"/>
  <c r="X58" i="3"/>
  <c r="P8" i="13" s="1"/>
  <c r="X43" i="3"/>
  <c r="P7" i="11" s="1"/>
  <c r="X51" i="3"/>
  <c r="P8" i="12" s="1"/>
  <c r="X64" i="3"/>
  <c r="P7" i="14" s="1"/>
  <c r="X65" i="3"/>
  <c r="P8" i="14" s="1"/>
  <c r="X71" i="3"/>
  <c r="P7" i="15" s="1"/>
  <c r="X79" i="3"/>
  <c r="P8" i="16" s="1"/>
  <c r="X85" i="3"/>
  <c r="P7" i="17" s="1"/>
  <c r="X72" i="3"/>
  <c r="P8" i="15" s="1"/>
  <c r="X78" i="3"/>
  <c r="P7" i="16" s="1"/>
  <c r="X93" i="3"/>
  <c r="X92" i="3"/>
  <c r="X22" i="3"/>
  <c r="P7" i="8" s="1"/>
  <c r="X30" i="3"/>
  <c r="P8" i="9" s="1"/>
  <c r="X29" i="3"/>
  <c r="P7" i="9" s="1"/>
  <c r="X86" i="3"/>
  <c r="P8" i="17" s="1"/>
  <c r="X15" i="3"/>
  <c r="P7" i="2" s="1"/>
  <c r="X18" i="3"/>
  <c r="P3" i="8" s="1"/>
  <c r="X16" i="3"/>
  <c r="P8" i="2" s="1"/>
  <c r="X23" i="3"/>
  <c r="P8" i="8" s="1"/>
  <c r="X88" i="3"/>
  <c r="X90" i="3"/>
  <c r="X42" i="3"/>
  <c r="P6" i="11" s="1"/>
  <c r="X87" i="3"/>
  <c r="X91" i="3"/>
  <c r="X53" i="3"/>
  <c r="P3" i="13" s="1"/>
  <c r="X89" i="3"/>
  <c r="X52" i="3"/>
  <c r="P2" i="13" s="1"/>
  <c r="X75" i="3"/>
  <c r="P4" i="16" s="1"/>
  <c r="X66" i="3"/>
  <c r="P2" i="15" s="1"/>
  <c r="X76" i="3"/>
  <c r="P5" i="16" s="1"/>
  <c r="X46" i="3"/>
  <c r="P3" i="12" s="1"/>
  <c r="X41" i="3"/>
  <c r="P5" i="11" s="1"/>
  <c r="X70" i="3"/>
  <c r="P6" i="15" s="1"/>
  <c r="X61" i="3"/>
  <c r="P4" i="14" s="1"/>
  <c r="X62" i="3"/>
  <c r="P5" i="14" s="1"/>
  <c r="X82" i="3"/>
  <c r="P4" i="17" s="1"/>
  <c r="X47" i="3"/>
  <c r="P4" i="12" s="1"/>
  <c r="X67" i="3"/>
  <c r="P3" i="15" s="1"/>
  <c r="X60" i="3"/>
  <c r="P3" i="14" s="1"/>
  <c r="X77" i="3"/>
  <c r="P6" i="16" s="1"/>
  <c r="X73" i="3"/>
  <c r="P2" i="16" s="1"/>
  <c r="X56" i="3"/>
  <c r="P6" i="13" s="1"/>
  <c r="X34" i="3"/>
  <c r="P5" i="10" s="1"/>
  <c r="X49" i="3"/>
  <c r="P6" i="12" s="1"/>
  <c r="X45" i="3"/>
  <c r="P2" i="12" s="1"/>
  <c r="X74" i="3"/>
  <c r="P3" i="16" s="1"/>
  <c r="X63" i="3"/>
  <c r="P6" i="14" s="1"/>
  <c r="X40" i="3"/>
  <c r="P4" i="11" s="1"/>
  <c r="X69" i="3"/>
  <c r="P5" i="15" s="1"/>
  <c r="X39" i="3"/>
  <c r="P3" i="11" s="1"/>
  <c r="X59" i="3"/>
  <c r="P2" i="14" s="1"/>
  <c r="X54" i="3"/>
  <c r="P4" i="13" s="1"/>
  <c r="X38" i="3"/>
  <c r="P2" i="11" s="1"/>
  <c r="X55" i="3"/>
  <c r="P5" i="13" s="1"/>
  <c r="X27" i="3"/>
  <c r="P5" i="9" s="1"/>
  <c r="X19" i="3"/>
  <c r="P4" i="8" s="1"/>
  <c r="X48" i="3"/>
  <c r="P5" i="12" s="1"/>
  <c r="X68" i="3"/>
  <c r="P4" i="15" s="1"/>
  <c r="X20" i="3"/>
  <c r="P5" i="8" s="1"/>
  <c r="X33" i="3"/>
  <c r="P4" i="10" s="1"/>
  <c r="X81" i="3"/>
  <c r="P3" i="17" s="1"/>
  <c r="X84" i="3"/>
  <c r="P6" i="17" s="1"/>
  <c r="X26" i="3"/>
  <c r="P4" i="9" s="1"/>
  <c r="X83" i="3"/>
  <c r="P5" i="17" s="1"/>
  <c r="X28" i="3"/>
  <c r="P6" i="9" s="1"/>
  <c r="X21" i="3"/>
  <c r="P6" i="8" s="1"/>
  <c r="X25" i="3"/>
  <c r="P3" i="9" s="1"/>
  <c r="X32" i="3"/>
  <c r="P3" i="10" s="1"/>
  <c r="X35" i="3"/>
  <c r="P6" i="10" s="1"/>
  <c r="Y9" i="3"/>
  <c r="Y24" i="3" s="1"/>
  <c r="P1" i="18"/>
  <c r="P1" i="16"/>
  <c r="P1" i="14"/>
  <c r="P1" i="12"/>
  <c r="P1" i="10"/>
  <c r="P1" i="15"/>
  <c r="P1" i="9"/>
  <c r="P1" i="13"/>
  <c r="P1" i="8"/>
  <c r="P1" i="17"/>
  <c r="P1" i="2"/>
  <c r="P1" i="11"/>
  <c r="X12" i="3"/>
  <c r="P4" i="2" s="1"/>
  <c r="X13" i="3"/>
  <c r="P5" i="2" s="1"/>
  <c r="X11" i="3"/>
  <c r="P3" i="2" s="1"/>
  <c r="Y10" i="3" l="1"/>
  <c r="Y31" i="3"/>
  <c r="Q2" i="10" s="1"/>
  <c r="Y17" i="3"/>
  <c r="Q2" i="8" s="1"/>
  <c r="Q2" i="2"/>
  <c r="Q2" i="9"/>
  <c r="Y14" i="3"/>
  <c r="Q6" i="2" s="1"/>
  <c r="Y80" i="3"/>
  <c r="Q2" i="17" s="1"/>
  <c r="Y11" i="3"/>
  <c r="Q3" i="2" s="1"/>
  <c r="Y36" i="3"/>
  <c r="Q7" i="10" s="1"/>
  <c r="Y37" i="3"/>
  <c r="Q8" i="10" s="1"/>
  <c r="Y21" i="3"/>
  <c r="Q6" i="8" s="1"/>
  <c r="Y25" i="3"/>
  <c r="Q3" i="9" s="1"/>
  <c r="Y28" i="3"/>
  <c r="Q6" i="9" s="1"/>
  <c r="Y32" i="3"/>
  <c r="Q3" i="10" s="1"/>
  <c r="Y43" i="3"/>
  <c r="Q7" i="11" s="1"/>
  <c r="Y51" i="3"/>
  <c r="Q8" i="12" s="1"/>
  <c r="Y57" i="3"/>
  <c r="Q7" i="13" s="1"/>
  <c r="Y44" i="3"/>
  <c r="Q8" i="11" s="1"/>
  <c r="Y50" i="3"/>
  <c r="Q7" i="12" s="1"/>
  <c r="Y58" i="3"/>
  <c r="Q8" i="13" s="1"/>
  <c r="Y72" i="3"/>
  <c r="Q8" i="15" s="1"/>
  <c r="Y78" i="3"/>
  <c r="Q7" i="16" s="1"/>
  <c r="Y64" i="3"/>
  <c r="Q7" i="14" s="1"/>
  <c r="Y65" i="3"/>
  <c r="Q8" i="14" s="1"/>
  <c r="Y71" i="3"/>
  <c r="Q7" i="15" s="1"/>
  <c r="Y79" i="3"/>
  <c r="Q8" i="16" s="1"/>
  <c r="Y85" i="3"/>
  <c r="Q7" i="17" s="1"/>
  <c r="Y86" i="3"/>
  <c r="Q8" i="17" s="1"/>
  <c r="Y93" i="3"/>
  <c r="Y92" i="3"/>
  <c r="Y22" i="3"/>
  <c r="Q7" i="8" s="1"/>
  <c r="Y30" i="3"/>
  <c r="Q8" i="9" s="1"/>
  <c r="Y29" i="3"/>
  <c r="Q7" i="9" s="1"/>
  <c r="Y15" i="3"/>
  <c r="Q7" i="2" s="1"/>
  <c r="Y18" i="3"/>
  <c r="Q3" i="8" s="1"/>
  <c r="Y16" i="3"/>
  <c r="Q8" i="2" s="1"/>
  <c r="Y23" i="3"/>
  <c r="Q8" i="8" s="1"/>
  <c r="Y90" i="3"/>
  <c r="Y87" i="3"/>
  <c r="Y53" i="3"/>
  <c r="Q3" i="13" s="1"/>
  <c r="Y88" i="3"/>
  <c r="Y91" i="3"/>
  <c r="Y89" i="3"/>
  <c r="Y42" i="3"/>
  <c r="Q6" i="11" s="1"/>
  <c r="Y52" i="3"/>
  <c r="Q2" i="13" s="1"/>
  <c r="Y82" i="3"/>
  <c r="Q4" i="17" s="1"/>
  <c r="Y66" i="3"/>
  <c r="Q2" i="15" s="1"/>
  <c r="Y76" i="3"/>
  <c r="Q5" i="16" s="1"/>
  <c r="Y61" i="3"/>
  <c r="Q4" i="14" s="1"/>
  <c r="Y46" i="3"/>
  <c r="Q3" i="12" s="1"/>
  <c r="Y62" i="3"/>
  <c r="Q5" i="14" s="1"/>
  <c r="Y41" i="3"/>
  <c r="Q5" i="11" s="1"/>
  <c r="Y75" i="3"/>
  <c r="Q4" i="16" s="1"/>
  <c r="Y70" i="3"/>
  <c r="Q6" i="15" s="1"/>
  <c r="Y56" i="3"/>
  <c r="Q6" i="13" s="1"/>
  <c r="Y67" i="3"/>
  <c r="Q3" i="15" s="1"/>
  <c r="Y60" i="3"/>
  <c r="Q3" i="14" s="1"/>
  <c r="Y19" i="3"/>
  <c r="Q4" i="8" s="1"/>
  <c r="Y39" i="3"/>
  <c r="Q3" i="11" s="1"/>
  <c r="Y63" i="3"/>
  <c r="Q6" i="14" s="1"/>
  <c r="Y38" i="3"/>
  <c r="Q2" i="11" s="1"/>
  <c r="Y34" i="3"/>
  <c r="Q5" i="10" s="1"/>
  <c r="Y49" i="3"/>
  <c r="Q6" i="12" s="1"/>
  <c r="Y40" i="3"/>
  <c r="Q4" i="11" s="1"/>
  <c r="Y47" i="3"/>
  <c r="Q4" i="12" s="1"/>
  <c r="Y69" i="3"/>
  <c r="Q5" i="15" s="1"/>
  <c r="Y48" i="3"/>
  <c r="Q5" i="12" s="1"/>
  <c r="Y73" i="3"/>
  <c r="Q2" i="16" s="1"/>
  <c r="Y59" i="3"/>
  <c r="Q2" i="14" s="1"/>
  <c r="Y45" i="3"/>
  <c r="Q2" i="12" s="1"/>
  <c r="Y74" i="3"/>
  <c r="Q3" i="16" s="1"/>
  <c r="Y55" i="3"/>
  <c r="Q5" i="13" s="1"/>
  <c r="Y27" i="3"/>
  <c r="Q5" i="9" s="1"/>
  <c r="Y77" i="3"/>
  <c r="Q6" i="16" s="1"/>
  <c r="Y68" i="3"/>
  <c r="Q4" i="15" s="1"/>
  <c r="Y54" i="3"/>
  <c r="Q4" i="13" s="1"/>
  <c r="Y20" i="3"/>
  <c r="Q5" i="8" s="1"/>
  <c r="Y81" i="3"/>
  <c r="Q3" i="17" s="1"/>
  <c r="Y84" i="3"/>
  <c r="Q6" i="17" s="1"/>
  <c r="Y33" i="3"/>
  <c r="Q4" i="10" s="1"/>
  <c r="Y26" i="3"/>
  <c r="Q4" i="9" s="1"/>
  <c r="Y83" i="3"/>
  <c r="Q5" i="17" s="1"/>
  <c r="Y35" i="3"/>
  <c r="Q6" i="10" s="1"/>
  <c r="Z9" i="3"/>
  <c r="Q1" i="17"/>
  <c r="Q1" i="15"/>
  <c r="Q1" i="13"/>
  <c r="Q1" i="11"/>
  <c r="Q1" i="9"/>
  <c r="Q1" i="18"/>
  <c r="Q1" i="16"/>
  <c r="Q1" i="14"/>
  <c r="Q1" i="12"/>
  <c r="Q1" i="10"/>
  <c r="Q1" i="2"/>
  <c r="Q1" i="8"/>
  <c r="Y12" i="3"/>
  <c r="Q4" i="2" s="1"/>
  <c r="Y13" i="3"/>
  <c r="Q5" i="2" s="1"/>
  <c r="Z24" i="3" l="1"/>
  <c r="R2" i="9" s="1"/>
  <c r="Z10" i="3"/>
  <c r="Z17" i="3"/>
  <c r="R2" i="8" s="1"/>
  <c r="Z31" i="3"/>
  <c r="R2" i="10" s="1"/>
  <c r="R2" i="2"/>
  <c r="Z14" i="3"/>
  <c r="R6" i="2" s="1"/>
  <c r="Z80" i="3"/>
  <c r="R2" i="17" s="1"/>
  <c r="Z36" i="3"/>
  <c r="R7" i="10" s="1"/>
  <c r="Z37" i="3"/>
  <c r="R8" i="10" s="1"/>
  <c r="Z21" i="3"/>
  <c r="R6" i="8" s="1"/>
  <c r="Z58" i="3"/>
  <c r="R8" i="13" s="1"/>
  <c r="Z43" i="3"/>
  <c r="R7" i="11" s="1"/>
  <c r="Z51" i="3"/>
  <c r="R8" i="12" s="1"/>
  <c r="Z57" i="3"/>
  <c r="R7" i="13" s="1"/>
  <c r="Z44" i="3"/>
  <c r="R8" i="11" s="1"/>
  <c r="Z50" i="3"/>
  <c r="R7" i="12" s="1"/>
  <c r="Z85" i="3"/>
  <c r="R7" i="17" s="1"/>
  <c r="Z72" i="3"/>
  <c r="R8" i="15" s="1"/>
  <c r="Z78" i="3"/>
  <c r="R7" i="16" s="1"/>
  <c r="Z64" i="3"/>
  <c r="R7" i="14" s="1"/>
  <c r="Z65" i="3"/>
  <c r="R8" i="14" s="1"/>
  <c r="Z71" i="3"/>
  <c r="R7" i="15" s="1"/>
  <c r="Z79" i="3"/>
  <c r="R8" i="16" s="1"/>
  <c r="Z92" i="3"/>
  <c r="Z93" i="3"/>
  <c r="Z22" i="3"/>
  <c r="R7" i="8" s="1"/>
  <c r="Z30" i="3"/>
  <c r="R8" i="9" s="1"/>
  <c r="Z86" i="3"/>
  <c r="R8" i="17" s="1"/>
  <c r="Z29" i="3"/>
  <c r="R7" i="9" s="1"/>
  <c r="Z15" i="3"/>
  <c r="R7" i="2" s="1"/>
  <c r="Z18" i="3"/>
  <c r="R3" i="8" s="1"/>
  <c r="Z23" i="3"/>
  <c r="R8" i="8" s="1"/>
  <c r="Z16" i="3"/>
  <c r="R8" i="2" s="1"/>
  <c r="Z90" i="3"/>
  <c r="Z88" i="3"/>
  <c r="Z52" i="3"/>
  <c r="R2" i="13" s="1"/>
  <c r="Z53" i="3"/>
  <c r="R3" i="13" s="1"/>
  <c r="Z42" i="3"/>
  <c r="R6" i="11" s="1"/>
  <c r="Z91" i="3"/>
  <c r="Z89" i="3"/>
  <c r="Z87" i="3"/>
  <c r="Z66" i="3"/>
  <c r="R2" i="15" s="1"/>
  <c r="Z76" i="3"/>
  <c r="R5" i="16" s="1"/>
  <c r="Z46" i="3"/>
  <c r="R3" i="12" s="1"/>
  <c r="Z82" i="3"/>
  <c r="R4" i="17" s="1"/>
  <c r="Z61" i="3"/>
  <c r="R4" i="14" s="1"/>
  <c r="Z75" i="3"/>
  <c r="R4" i="16" s="1"/>
  <c r="Z62" i="3"/>
  <c r="R5" i="14" s="1"/>
  <c r="Z41" i="3"/>
  <c r="R5" i="11" s="1"/>
  <c r="Z70" i="3"/>
  <c r="R6" i="15" s="1"/>
  <c r="Z34" i="3"/>
  <c r="R5" i="10" s="1"/>
  <c r="Z49" i="3"/>
  <c r="R6" i="12" s="1"/>
  <c r="Z60" i="3"/>
  <c r="R3" i="14" s="1"/>
  <c r="Z55" i="3"/>
  <c r="R5" i="13" s="1"/>
  <c r="Z27" i="3"/>
  <c r="R5" i="9" s="1"/>
  <c r="Z39" i="3"/>
  <c r="R3" i="11" s="1"/>
  <c r="Z63" i="3"/>
  <c r="R6" i="14" s="1"/>
  <c r="Z54" i="3"/>
  <c r="R4" i="13" s="1"/>
  <c r="Z38" i="3"/>
  <c r="R2" i="11" s="1"/>
  <c r="Z67" i="3"/>
  <c r="R3" i="15" s="1"/>
  <c r="Z45" i="3"/>
  <c r="R2" i="12" s="1"/>
  <c r="Z19" i="3"/>
  <c r="R4" i="8" s="1"/>
  <c r="Z77" i="3"/>
  <c r="R6" i="16" s="1"/>
  <c r="Z48" i="3"/>
  <c r="R5" i="12" s="1"/>
  <c r="Z73" i="3"/>
  <c r="R2" i="16" s="1"/>
  <c r="Z59" i="3"/>
  <c r="R2" i="14" s="1"/>
  <c r="Z56" i="3"/>
  <c r="R6" i="13" s="1"/>
  <c r="Z47" i="3"/>
  <c r="R4" i="12" s="1"/>
  <c r="Z40" i="3"/>
  <c r="R4" i="11" s="1"/>
  <c r="Z74" i="3"/>
  <c r="R3" i="16" s="1"/>
  <c r="Z69" i="3"/>
  <c r="R5" i="15" s="1"/>
  <c r="Z68" i="3"/>
  <c r="R4" i="15" s="1"/>
  <c r="Z20" i="3"/>
  <c r="R5" i="8" s="1"/>
  <c r="Z84" i="3"/>
  <c r="R6" i="17" s="1"/>
  <c r="Z81" i="3"/>
  <c r="R3" i="17" s="1"/>
  <c r="Z33" i="3"/>
  <c r="R4" i="10" s="1"/>
  <c r="Z26" i="3"/>
  <c r="R4" i="9" s="1"/>
  <c r="Z83" i="3"/>
  <c r="R5" i="17" s="1"/>
  <c r="Z35" i="3"/>
  <c r="R6" i="10" s="1"/>
  <c r="Z28" i="3"/>
  <c r="R6" i="9" s="1"/>
  <c r="Z25" i="3"/>
  <c r="R3" i="9" s="1"/>
  <c r="Z32" i="3"/>
  <c r="R3" i="10" s="1"/>
  <c r="AA9" i="3"/>
  <c r="R1" i="17"/>
  <c r="R1" i="15"/>
  <c r="R1" i="13"/>
  <c r="R1" i="11"/>
  <c r="R1" i="9"/>
  <c r="R1" i="16"/>
  <c r="R1" i="14"/>
  <c r="R1" i="2"/>
  <c r="R1" i="8"/>
  <c r="R1" i="12"/>
  <c r="R1" i="18"/>
  <c r="R1" i="10"/>
  <c r="Z12" i="3"/>
  <c r="R4" i="2" s="1"/>
  <c r="Z13" i="3"/>
  <c r="R5" i="2" s="1"/>
  <c r="Z11" i="3"/>
  <c r="R3" i="2" s="1"/>
  <c r="AA24" i="3" l="1"/>
  <c r="S2" i="9" s="1"/>
  <c r="AA10" i="3"/>
  <c r="S2" i="2" s="1"/>
  <c r="AA31" i="3"/>
  <c r="S2" i="10" s="1"/>
  <c r="AA80" i="3"/>
  <c r="S2" i="17" s="1"/>
  <c r="AA14" i="3"/>
  <c r="S6" i="2" s="1"/>
  <c r="AA17" i="3"/>
  <c r="S2" i="8" s="1"/>
  <c r="AA11" i="3"/>
  <c r="S3" i="2" s="1"/>
  <c r="AA36" i="3"/>
  <c r="S7" i="10" s="1"/>
  <c r="AA37" i="3"/>
  <c r="S8" i="10" s="1"/>
  <c r="AA44" i="3"/>
  <c r="S8" i="11" s="1"/>
  <c r="AA50" i="3"/>
  <c r="S7" i="12" s="1"/>
  <c r="AA58" i="3"/>
  <c r="S8" i="13" s="1"/>
  <c r="AA64" i="3"/>
  <c r="S7" i="14" s="1"/>
  <c r="AA43" i="3"/>
  <c r="S7" i="11" s="1"/>
  <c r="AA51" i="3"/>
  <c r="S8" i="12" s="1"/>
  <c r="AA57" i="3"/>
  <c r="S7" i="13" s="1"/>
  <c r="AA65" i="3"/>
  <c r="S8" i="14" s="1"/>
  <c r="AA71" i="3"/>
  <c r="S7" i="15" s="1"/>
  <c r="AA79" i="3"/>
  <c r="S8" i="16" s="1"/>
  <c r="AA85" i="3"/>
  <c r="S7" i="17" s="1"/>
  <c r="AA72" i="3"/>
  <c r="S8" i="15" s="1"/>
  <c r="AA78" i="3"/>
  <c r="S7" i="16" s="1"/>
  <c r="AA92" i="3"/>
  <c r="AA93" i="3"/>
  <c r="AA30" i="3"/>
  <c r="S8" i="9" s="1"/>
  <c r="AA86" i="3"/>
  <c r="S8" i="17" s="1"/>
  <c r="AA29" i="3"/>
  <c r="S7" i="9" s="1"/>
  <c r="AA22" i="3"/>
  <c r="S7" i="8" s="1"/>
  <c r="AA15" i="3"/>
  <c r="S7" i="2" s="1"/>
  <c r="AA18" i="3"/>
  <c r="S3" i="8" s="1"/>
  <c r="AA16" i="3"/>
  <c r="S8" i="2" s="1"/>
  <c r="AA23" i="3"/>
  <c r="S8" i="8" s="1"/>
  <c r="AA91" i="3"/>
  <c r="AA89" i="3"/>
  <c r="AA90" i="3"/>
  <c r="AA42" i="3"/>
  <c r="S6" i="11" s="1"/>
  <c r="AA87" i="3"/>
  <c r="AA53" i="3"/>
  <c r="S3" i="13" s="1"/>
  <c r="AA88" i="3"/>
  <c r="AA41" i="3"/>
  <c r="S5" i="11" s="1"/>
  <c r="AA82" i="3"/>
  <c r="S4" i="17" s="1"/>
  <c r="AA75" i="3"/>
  <c r="S4" i="16" s="1"/>
  <c r="AA66" i="3"/>
  <c r="S2" i="15" s="1"/>
  <c r="AA70" i="3"/>
  <c r="S6" i="15" s="1"/>
  <c r="AA61" i="3"/>
  <c r="S4" i="14" s="1"/>
  <c r="AA52" i="3"/>
  <c r="S2" i="13" s="1"/>
  <c r="AA76" i="3"/>
  <c r="S5" i="16" s="1"/>
  <c r="AA62" i="3"/>
  <c r="S5" i="14" s="1"/>
  <c r="AA46" i="3"/>
  <c r="S3" i="12" s="1"/>
  <c r="AA67" i="3"/>
  <c r="S3" i="15" s="1"/>
  <c r="AA49" i="3"/>
  <c r="S6" i="12" s="1"/>
  <c r="AA60" i="3"/>
  <c r="S3" i="14" s="1"/>
  <c r="AA19" i="3"/>
  <c r="S4" i="8" s="1"/>
  <c r="AA48" i="3"/>
  <c r="S5" i="12" s="1"/>
  <c r="AA68" i="3"/>
  <c r="S4" i="15" s="1"/>
  <c r="AA34" i="3"/>
  <c r="S5" i="10" s="1"/>
  <c r="AA74" i="3"/>
  <c r="S3" i="16" s="1"/>
  <c r="AA55" i="3"/>
  <c r="S5" i="13" s="1"/>
  <c r="AA73" i="3"/>
  <c r="S2" i="16" s="1"/>
  <c r="AA63" i="3"/>
  <c r="S6" i="14" s="1"/>
  <c r="AA54" i="3"/>
  <c r="S4" i="13" s="1"/>
  <c r="AA47" i="3"/>
  <c r="S4" i="12" s="1"/>
  <c r="AA69" i="3"/>
  <c r="S5" i="15" s="1"/>
  <c r="AA39" i="3"/>
  <c r="S3" i="11" s="1"/>
  <c r="AA59" i="3"/>
  <c r="S2" i="14" s="1"/>
  <c r="AA56" i="3"/>
  <c r="S6" i="13" s="1"/>
  <c r="AA38" i="3"/>
  <c r="S2" i="11" s="1"/>
  <c r="AA45" i="3"/>
  <c r="S2" i="12" s="1"/>
  <c r="AA40" i="3"/>
  <c r="S4" i="11" s="1"/>
  <c r="AA27" i="3"/>
  <c r="S5" i="9" s="1"/>
  <c r="AA77" i="3"/>
  <c r="S6" i="16" s="1"/>
  <c r="AA20" i="3"/>
  <c r="S5" i="8" s="1"/>
  <c r="AA33" i="3"/>
  <c r="S4" i="10" s="1"/>
  <c r="AA83" i="3"/>
  <c r="S5" i="17" s="1"/>
  <c r="AA84" i="3"/>
  <c r="S6" i="17" s="1"/>
  <c r="AA81" i="3"/>
  <c r="S3" i="17" s="1"/>
  <c r="AA26" i="3"/>
  <c r="S4" i="9" s="1"/>
  <c r="AA35" i="3"/>
  <c r="S6" i="10" s="1"/>
  <c r="AA25" i="3"/>
  <c r="S3" i="9" s="1"/>
  <c r="AA28" i="3"/>
  <c r="S6" i="9" s="1"/>
  <c r="AA32" i="3"/>
  <c r="S3" i="10" s="1"/>
  <c r="AA21" i="3"/>
  <c r="S6" i="8" s="1"/>
  <c r="AB9" i="3"/>
  <c r="S1" i="18"/>
  <c r="S1" i="16"/>
  <c r="S1" i="14"/>
  <c r="S1" i="12"/>
  <c r="S1" i="10"/>
  <c r="S1" i="17"/>
  <c r="S1" i="15"/>
  <c r="S1" i="13"/>
  <c r="S1" i="11"/>
  <c r="S1" i="8"/>
  <c r="S1" i="9"/>
  <c r="S1" i="2"/>
  <c r="AA12" i="3"/>
  <c r="S4" i="2" s="1"/>
  <c r="AA13" i="3"/>
  <c r="S5" i="2" s="1"/>
  <c r="AB31" i="3" l="1"/>
  <c r="AB24" i="3"/>
  <c r="T2" i="9" s="1"/>
  <c r="AB10" i="3"/>
  <c r="AB14" i="3"/>
  <c r="T6" i="2" s="1"/>
  <c r="AB80" i="3"/>
  <c r="T2" i="17" s="1"/>
  <c r="T2" i="2"/>
  <c r="AB17" i="3"/>
  <c r="T2" i="8" s="1"/>
  <c r="AB21" i="3"/>
  <c r="T6" i="8" s="1"/>
  <c r="AB36" i="3"/>
  <c r="T7" i="10" s="1"/>
  <c r="AB37" i="3"/>
  <c r="T8" i="10" s="1"/>
  <c r="AB57" i="3"/>
  <c r="T7" i="13" s="1"/>
  <c r="AB44" i="3"/>
  <c r="T8" i="11" s="1"/>
  <c r="AB50" i="3"/>
  <c r="T7" i="12" s="1"/>
  <c r="AB58" i="3"/>
  <c r="T8" i="13" s="1"/>
  <c r="AB43" i="3"/>
  <c r="T7" i="11" s="1"/>
  <c r="AB51" i="3"/>
  <c r="T8" i="12" s="1"/>
  <c r="AB65" i="3"/>
  <c r="T8" i="14" s="1"/>
  <c r="AB71" i="3"/>
  <c r="T7" i="15" s="1"/>
  <c r="AB79" i="3"/>
  <c r="T8" i="16" s="1"/>
  <c r="AB85" i="3"/>
  <c r="T7" i="17" s="1"/>
  <c r="AB64" i="3"/>
  <c r="T7" i="14" s="1"/>
  <c r="AB72" i="3"/>
  <c r="T8" i="15" s="1"/>
  <c r="AB78" i="3"/>
  <c r="T7" i="16" s="1"/>
  <c r="AB93" i="3"/>
  <c r="AB92" i="3"/>
  <c r="AB30" i="3"/>
  <c r="T8" i="9" s="1"/>
  <c r="AB29" i="3"/>
  <c r="T7" i="9" s="1"/>
  <c r="AB22" i="3"/>
  <c r="T7" i="8" s="1"/>
  <c r="AB86" i="3"/>
  <c r="T8" i="17" s="1"/>
  <c r="AB15" i="3"/>
  <c r="T7" i="2" s="1"/>
  <c r="AB18" i="3"/>
  <c r="T3" i="8" s="1"/>
  <c r="AB23" i="3"/>
  <c r="T8" i="8" s="1"/>
  <c r="AB16" i="3"/>
  <c r="T8" i="2" s="1"/>
  <c r="AB91" i="3"/>
  <c r="AB53" i="3"/>
  <c r="T3" i="13" s="1"/>
  <c r="AB89" i="3"/>
  <c r="AB90" i="3"/>
  <c r="AB88" i="3"/>
  <c r="AB42" i="3"/>
  <c r="T6" i="11" s="1"/>
  <c r="AB87" i="3"/>
  <c r="AB62" i="3"/>
  <c r="T5" i="14" s="1"/>
  <c r="AB46" i="3"/>
  <c r="T3" i="12" s="1"/>
  <c r="AB41" i="3"/>
  <c r="T5" i="11" s="1"/>
  <c r="AB82" i="3"/>
  <c r="T4" i="17" s="1"/>
  <c r="AB66" i="3"/>
  <c r="T2" i="15" s="1"/>
  <c r="AB75" i="3"/>
  <c r="T4" i="16" s="1"/>
  <c r="AB52" i="3"/>
  <c r="T2" i="13" s="1"/>
  <c r="AB76" i="3"/>
  <c r="T5" i="16" s="1"/>
  <c r="AB70" i="3"/>
  <c r="T6" i="15" s="1"/>
  <c r="AB61" i="3"/>
  <c r="T4" i="14" s="1"/>
  <c r="AB38" i="3"/>
  <c r="T2" i="11" s="1"/>
  <c r="AB55" i="3"/>
  <c r="T5" i="13" s="1"/>
  <c r="AB27" i="3"/>
  <c r="T5" i="9" s="1"/>
  <c r="AB19" i="3"/>
  <c r="T4" i="8" s="1"/>
  <c r="AB47" i="3"/>
  <c r="T4" i="12" s="1"/>
  <c r="AB67" i="3"/>
  <c r="T3" i="15" s="1"/>
  <c r="AB60" i="3"/>
  <c r="T3" i="14" s="1"/>
  <c r="AB48" i="3"/>
  <c r="T5" i="12" s="1"/>
  <c r="AB77" i="3"/>
  <c r="T6" i="16" s="1"/>
  <c r="AB73" i="3"/>
  <c r="T2" i="16" s="1"/>
  <c r="AB56" i="3"/>
  <c r="T6" i="13" s="1"/>
  <c r="AB34" i="3"/>
  <c r="T5" i="10" s="1"/>
  <c r="AB49" i="3"/>
  <c r="T6" i="12" s="1"/>
  <c r="AB45" i="3"/>
  <c r="T2" i="12" s="1"/>
  <c r="AB74" i="3"/>
  <c r="T3" i="16" s="1"/>
  <c r="AB68" i="3"/>
  <c r="T4" i="15" s="1"/>
  <c r="AB63" i="3"/>
  <c r="T6" i="14" s="1"/>
  <c r="AB40" i="3"/>
  <c r="T4" i="11" s="1"/>
  <c r="AB69" i="3"/>
  <c r="T5" i="15" s="1"/>
  <c r="AB39" i="3"/>
  <c r="T3" i="11" s="1"/>
  <c r="AB59" i="3"/>
  <c r="T2" i="14" s="1"/>
  <c r="AB54" i="3"/>
  <c r="T4" i="13" s="1"/>
  <c r="AB20" i="3"/>
  <c r="T5" i="8" s="1"/>
  <c r="AB33" i="3"/>
  <c r="T4" i="10" s="1"/>
  <c r="AB26" i="3"/>
  <c r="T4" i="9" s="1"/>
  <c r="AB83" i="3"/>
  <c r="T5" i="17" s="1"/>
  <c r="AB81" i="3"/>
  <c r="T3" i="17" s="1"/>
  <c r="AB84" i="3"/>
  <c r="T6" i="17" s="1"/>
  <c r="AB35" i="3"/>
  <c r="T6" i="10" s="1"/>
  <c r="AB32" i="3"/>
  <c r="T3" i="10" s="1"/>
  <c r="AB28" i="3"/>
  <c r="T6" i="9" s="1"/>
  <c r="T2" i="10"/>
  <c r="AB25" i="3"/>
  <c r="T3" i="9" s="1"/>
  <c r="AC9" i="3"/>
  <c r="T1" i="18"/>
  <c r="T1" i="16"/>
  <c r="T1" i="14"/>
  <c r="T1" i="12"/>
  <c r="T1" i="10"/>
  <c r="T1" i="17"/>
  <c r="T1" i="15"/>
  <c r="T1" i="8"/>
  <c r="T1" i="13"/>
  <c r="T1" i="9"/>
  <c r="T1" i="11"/>
  <c r="T1" i="2"/>
  <c r="AB12" i="3"/>
  <c r="T4" i="2" s="1"/>
  <c r="AB13" i="3"/>
  <c r="T5" i="2" s="1"/>
  <c r="AB11" i="3"/>
  <c r="T3" i="2" s="1"/>
  <c r="AC24" i="3" l="1"/>
  <c r="AC10" i="3"/>
  <c r="U2" i="2" s="1"/>
  <c r="AC31" i="3"/>
  <c r="AC14" i="3"/>
  <c r="U6" i="2" s="1"/>
  <c r="U2" i="9"/>
  <c r="AC80" i="3"/>
  <c r="U2" i="17" s="1"/>
  <c r="AC17" i="3"/>
  <c r="U2" i="8" s="1"/>
  <c r="AC11" i="3"/>
  <c r="U3" i="2" s="1"/>
  <c r="AC36" i="3"/>
  <c r="U7" i="10" s="1"/>
  <c r="AC37" i="3"/>
  <c r="U8" i="10" s="1"/>
  <c r="AC43" i="3"/>
  <c r="U7" i="11" s="1"/>
  <c r="AC51" i="3"/>
  <c r="U8" i="12" s="1"/>
  <c r="AC57" i="3"/>
  <c r="U7" i="13" s="1"/>
  <c r="AC44" i="3"/>
  <c r="U8" i="11" s="1"/>
  <c r="AC50" i="3"/>
  <c r="U7" i="12" s="1"/>
  <c r="AC58" i="3"/>
  <c r="U8" i="13" s="1"/>
  <c r="AC64" i="3"/>
  <c r="U7" i="14" s="1"/>
  <c r="AC72" i="3"/>
  <c r="U8" i="15" s="1"/>
  <c r="AC78" i="3"/>
  <c r="U7" i="16" s="1"/>
  <c r="AC65" i="3"/>
  <c r="U8" i="14" s="1"/>
  <c r="AC71" i="3"/>
  <c r="U7" i="15" s="1"/>
  <c r="AC79" i="3"/>
  <c r="U8" i="16" s="1"/>
  <c r="AC85" i="3"/>
  <c r="U7" i="17" s="1"/>
  <c r="AC86" i="3"/>
  <c r="U8" i="17" s="1"/>
  <c r="AC93" i="3"/>
  <c r="AC92" i="3"/>
  <c r="AC22" i="3"/>
  <c r="U7" i="8" s="1"/>
  <c r="AC29" i="3"/>
  <c r="U7" i="9" s="1"/>
  <c r="AC30" i="3"/>
  <c r="U8" i="9" s="1"/>
  <c r="AC15" i="3"/>
  <c r="U7" i="2" s="1"/>
  <c r="AC18" i="3"/>
  <c r="U3" i="8" s="1"/>
  <c r="AC16" i="3"/>
  <c r="U8" i="2" s="1"/>
  <c r="AC23" i="3"/>
  <c r="U8" i="8" s="1"/>
  <c r="AC91" i="3"/>
  <c r="AC89" i="3"/>
  <c r="AC42" i="3"/>
  <c r="U6" i="11" s="1"/>
  <c r="AC88" i="3"/>
  <c r="AC87" i="3"/>
  <c r="AC90" i="3"/>
  <c r="AC53" i="3"/>
  <c r="U3" i="13" s="1"/>
  <c r="AC62" i="3"/>
  <c r="U5" i="14" s="1"/>
  <c r="AC41" i="3"/>
  <c r="U5" i="11" s="1"/>
  <c r="AC75" i="3"/>
  <c r="U4" i="16" s="1"/>
  <c r="AC70" i="3"/>
  <c r="U6" i="15" s="1"/>
  <c r="AC66" i="3"/>
  <c r="U2" i="15" s="1"/>
  <c r="AC52" i="3"/>
  <c r="U2" i="13" s="1"/>
  <c r="AC76" i="3"/>
  <c r="U5" i="16" s="1"/>
  <c r="AC61" i="3"/>
  <c r="U4" i="14" s="1"/>
  <c r="AC46" i="3"/>
  <c r="U3" i="12" s="1"/>
  <c r="AC82" i="3"/>
  <c r="U4" i="17" s="1"/>
  <c r="AC45" i="3"/>
  <c r="U2" i="12" s="1"/>
  <c r="AC74" i="3"/>
  <c r="U3" i="16" s="1"/>
  <c r="AC55" i="3"/>
  <c r="U5" i="13" s="1"/>
  <c r="AC27" i="3"/>
  <c r="U5" i="9" s="1"/>
  <c r="AC48" i="3"/>
  <c r="U5" i="12" s="1"/>
  <c r="AC77" i="3"/>
  <c r="U6" i="16" s="1"/>
  <c r="AC68" i="3"/>
  <c r="U4" i="15" s="1"/>
  <c r="AC56" i="3"/>
  <c r="U6" i="13" s="1"/>
  <c r="AC67" i="3"/>
  <c r="U3" i="15" s="1"/>
  <c r="AC60" i="3"/>
  <c r="U3" i="14" s="1"/>
  <c r="AC39" i="3"/>
  <c r="U3" i="11" s="1"/>
  <c r="AC63" i="3"/>
  <c r="U6" i="14" s="1"/>
  <c r="AC38" i="3"/>
  <c r="U2" i="11" s="1"/>
  <c r="AC34" i="3"/>
  <c r="U5" i="10" s="1"/>
  <c r="AC49" i="3"/>
  <c r="U6" i="12" s="1"/>
  <c r="AC40" i="3"/>
  <c r="U4" i="11" s="1"/>
  <c r="AC19" i="3"/>
  <c r="U4" i="8" s="1"/>
  <c r="AC47" i="3"/>
  <c r="U4" i="12" s="1"/>
  <c r="AC69" i="3"/>
  <c r="U5" i="15" s="1"/>
  <c r="AC73" i="3"/>
  <c r="U2" i="16" s="1"/>
  <c r="AC59" i="3"/>
  <c r="U2" i="14" s="1"/>
  <c r="AC54" i="3"/>
  <c r="U4" i="13" s="1"/>
  <c r="AC20" i="3"/>
  <c r="U5" i="8" s="1"/>
  <c r="AC33" i="3"/>
  <c r="U4" i="10" s="1"/>
  <c r="AC26" i="3"/>
  <c r="U4" i="9" s="1"/>
  <c r="AC83" i="3"/>
  <c r="U5" i="17" s="1"/>
  <c r="AC81" i="3"/>
  <c r="U3" i="17" s="1"/>
  <c r="AC84" i="3"/>
  <c r="U6" i="17" s="1"/>
  <c r="U2" i="10"/>
  <c r="AC28" i="3"/>
  <c r="U6" i="9" s="1"/>
  <c r="AC35" i="3"/>
  <c r="U6" i="10" s="1"/>
  <c r="AC32" i="3"/>
  <c r="U3" i="10" s="1"/>
  <c r="AC21" i="3"/>
  <c r="U6" i="8" s="1"/>
  <c r="AC25" i="3"/>
  <c r="U3" i="9" s="1"/>
  <c r="AD9" i="3"/>
  <c r="U1" i="17"/>
  <c r="U1" i="15"/>
  <c r="U1" i="13"/>
  <c r="U1" i="11"/>
  <c r="U1" i="9"/>
  <c r="U1" i="18"/>
  <c r="U1" i="16"/>
  <c r="U1" i="14"/>
  <c r="U1" i="12"/>
  <c r="U1" i="10"/>
  <c r="U1" i="2"/>
  <c r="U1" i="8"/>
  <c r="AC12" i="3"/>
  <c r="U4" i="2" s="1"/>
  <c r="AC13" i="3"/>
  <c r="U5" i="2" s="1"/>
  <c r="AD24" i="3" l="1"/>
  <c r="V2" i="9" s="1"/>
  <c r="AD10" i="3"/>
  <c r="AD31" i="3"/>
  <c r="AD14" i="3"/>
  <c r="V6" i="2" s="1"/>
  <c r="V2" i="2"/>
  <c r="AD80" i="3"/>
  <c r="V2" i="17" s="1"/>
  <c r="AD17" i="3"/>
  <c r="V2" i="8" s="1"/>
  <c r="AD36" i="3"/>
  <c r="V7" i="10" s="1"/>
  <c r="AD37" i="3"/>
  <c r="V8" i="10" s="1"/>
  <c r="AD58" i="3"/>
  <c r="V8" i="13" s="1"/>
  <c r="AD43" i="3"/>
  <c r="V7" i="11" s="1"/>
  <c r="AD51" i="3"/>
  <c r="V8" i="12" s="1"/>
  <c r="AD57" i="3"/>
  <c r="V7" i="13" s="1"/>
  <c r="AD44" i="3"/>
  <c r="V8" i="11" s="1"/>
  <c r="AD50" i="3"/>
  <c r="V7" i="12" s="1"/>
  <c r="AD85" i="3"/>
  <c r="V7" i="17" s="1"/>
  <c r="AD64" i="3"/>
  <c r="V7" i="14" s="1"/>
  <c r="AD72" i="3"/>
  <c r="V8" i="15" s="1"/>
  <c r="AD78" i="3"/>
  <c r="V7" i="16" s="1"/>
  <c r="AD65" i="3"/>
  <c r="V8" i="14" s="1"/>
  <c r="AD71" i="3"/>
  <c r="V7" i="15" s="1"/>
  <c r="AD79" i="3"/>
  <c r="V8" i="16" s="1"/>
  <c r="AD92" i="3"/>
  <c r="AD93" i="3"/>
  <c r="AD22" i="3"/>
  <c r="V7" i="8" s="1"/>
  <c r="AD29" i="3"/>
  <c r="V7" i="9" s="1"/>
  <c r="AD30" i="3"/>
  <c r="V8" i="9" s="1"/>
  <c r="AD86" i="3"/>
  <c r="V8" i="17" s="1"/>
  <c r="AD15" i="3"/>
  <c r="V7" i="2" s="1"/>
  <c r="AD18" i="3"/>
  <c r="V3" i="8" s="1"/>
  <c r="AD16" i="3"/>
  <c r="V8" i="2" s="1"/>
  <c r="AD91" i="3"/>
  <c r="AD89" i="3"/>
  <c r="AD90" i="3"/>
  <c r="AD88" i="3"/>
  <c r="AD42" i="3"/>
  <c r="V6" i="11" s="1"/>
  <c r="AD87" i="3"/>
  <c r="AD23" i="3"/>
  <c r="V8" i="8" s="1"/>
  <c r="AD53" i="3"/>
  <c r="V3" i="13" s="1"/>
  <c r="AD52" i="3"/>
  <c r="V2" i="13" s="1"/>
  <c r="AD62" i="3"/>
  <c r="V5" i="14" s="1"/>
  <c r="AD41" i="3"/>
  <c r="V5" i="11" s="1"/>
  <c r="AD70" i="3"/>
  <c r="V6" i="15" s="1"/>
  <c r="AD66" i="3"/>
  <c r="V2" i="15" s="1"/>
  <c r="AD76" i="3"/>
  <c r="V5" i="16" s="1"/>
  <c r="AD46" i="3"/>
  <c r="V3" i="12" s="1"/>
  <c r="AD82" i="3"/>
  <c r="V4" i="17" s="1"/>
  <c r="AD61" i="3"/>
  <c r="V4" i="14" s="1"/>
  <c r="AD75" i="3"/>
  <c r="V4" i="16" s="1"/>
  <c r="AD56" i="3"/>
  <c r="V6" i="13" s="1"/>
  <c r="AD38" i="3"/>
  <c r="V2" i="11" s="1"/>
  <c r="AD67" i="3"/>
  <c r="V3" i="15" s="1"/>
  <c r="AD74" i="3"/>
  <c r="V3" i="16" s="1"/>
  <c r="AD68" i="3"/>
  <c r="V4" i="15" s="1"/>
  <c r="AD47" i="3"/>
  <c r="V4" i="12" s="1"/>
  <c r="AD49" i="3"/>
  <c r="V6" i="12" s="1"/>
  <c r="AD60" i="3"/>
  <c r="V3" i="14" s="1"/>
  <c r="AD55" i="3"/>
  <c r="V5" i="13" s="1"/>
  <c r="AD39" i="3"/>
  <c r="V3" i="11" s="1"/>
  <c r="AD63" i="3"/>
  <c r="V6" i="14" s="1"/>
  <c r="AD40" i="3"/>
  <c r="V4" i="11" s="1"/>
  <c r="AD69" i="3"/>
  <c r="V5" i="15" s="1"/>
  <c r="AD19" i="3"/>
  <c r="V4" i="8" s="1"/>
  <c r="AD77" i="3"/>
  <c r="V6" i="16" s="1"/>
  <c r="AD34" i="3"/>
  <c r="V5" i="10" s="1"/>
  <c r="AD45" i="3"/>
  <c r="V2" i="12" s="1"/>
  <c r="AD27" i="3"/>
  <c r="V5" i="9" s="1"/>
  <c r="AD48" i="3"/>
  <c r="V5" i="12" s="1"/>
  <c r="AD73" i="3"/>
  <c r="V2" i="16" s="1"/>
  <c r="AD59" i="3"/>
  <c r="V2" i="14" s="1"/>
  <c r="AD54" i="3"/>
  <c r="V4" i="13" s="1"/>
  <c r="AD20" i="3"/>
  <c r="V5" i="8" s="1"/>
  <c r="AD33" i="3"/>
  <c r="V4" i="10" s="1"/>
  <c r="AD26" i="3"/>
  <c r="V4" i="9" s="1"/>
  <c r="AD83" i="3"/>
  <c r="V5" i="17" s="1"/>
  <c r="AD84" i="3"/>
  <c r="V6" i="17" s="1"/>
  <c r="AD81" i="3"/>
  <c r="V3" i="17" s="1"/>
  <c r="AD35" i="3"/>
  <c r="V6" i="10" s="1"/>
  <c r="V2" i="10"/>
  <c r="AD32" i="3"/>
  <c r="V3" i="10" s="1"/>
  <c r="AD25" i="3"/>
  <c r="V3" i="9" s="1"/>
  <c r="AD28" i="3"/>
  <c r="V6" i="9" s="1"/>
  <c r="AD21" i="3"/>
  <c r="V6" i="8" s="1"/>
  <c r="AE9" i="3"/>
  <c r="V1" i="17"/>
  <c r="V1" i="15"/>
  <c r="V1" i="13"/>
  <c r="V1" i="11"/>
  <c r="V1" i="9"/>
  <c r="V1" i="18"/>
  <c r="V1" i="10"/>
  <c r="V1" i="16"/>
  <c r="V1" i="2"/>
  <c r="V1" i="14"/>
  <c r="V1" i="12"/>
  <c r="V1" i="8"/>
  <c r="AD12" i="3"/>
  <c r="V4" i="2" s="1"/>
  <c r="AD13" i="3"/>
  <c r="V5" i="2" s="1"/>
  <c r="AD11" i="3"/>
  <c r="V3" i="2" s="1"/>
  <c r="AE24" i="3" l="1"/>
  <c r="W2" i="9" s="1"/>
  <c r="AE10" i="3"/>
  <c r="W2" i="2" s="1"/>
  <c r="AE31" i="3"/>
  <c r="AE14" i="3"/>
  <c r="W6" i="2" s="1"/>
  <c r="AE80" i="3"/>
  <c r="W2" i="17" s="1"/>
  <c r="AE17" i="3"/>
  <c r="W2" i="8" s="1"/>
  <c r="AE11" i="3"/>
  <c r="W3" i="2" s="1"/>
  <c r="AE36" i="3"/>
  <c r="W7" i="10" s="1"/>
  <c r="AE37" i="3"/>
  <c r="W8" i="10" s="1"/>
  <c r="AE44" i="3"/>
  <c r="W8" i="11" s="1"/>
  <c r="AE50" i="3"/>
  <c r="W7" i="12" s="1"/>
  <c r="AE58" i="3"/>
  <c r="W8" i="13" s="1"/>
  <c r="AE64" i="3"/>
  <c r="W7" i="14" s="1"/>
  <c r="AE43" i="3"/>
  <c r="W7" i="11" s="1"/>
  <c r="AE51" i="3"/>
  <c r="W8" i="12" s="1"/>
  <c r="AE57" i="3"/>
  <c r="W7" i="13" s="1"/>
  <c r="AE65" i="3"/>
  <c r="W8" i="14" s="1"/>
  <c r="AE71" i="3"/>
  <c r="W7" i="15" s="1"/>
  <c r="AE79" i="3"/>
  <c r="W8" i="16" s="1"/>
  <c r="AE85" i="3"/>
  <c r="W7" i="17" s="1"/>
  <c r="AE72" i="3"/>
  <c r="W8" i="15" s="1"/>
  <c r="AE78" i="3"/>
  <c r="W7" i="16" s="1"/>
  <c r="AE92" i="3"/>
  <c r="AE93" i="3"/>
  <c r="AE22" i="3"/>
  <c r="W7" i="8" s="1"/>
  <c r="AE86" i="3"/>
  <c r="W8" i="17" s="1"/>
  <c r="AE29" i="3"/>
  <c r="W7" i="9" s="1"/>
  <c r="AE30" i="3"/>
  <c r="W8" i="9" s="1"/>
  <c r="AE15" i="3"/>
  <c r="W7" i="2" s="1"/>
  <c r="AE18" i="3"/>
  <c r="W3" i="8" s="1"/>
  <c r="AE16" i="3"/>
  <c r="W8" i="2" s="1"/>
  <c r="AE23" i="3"/>
  <c r="W8" i="8" s="1"/>
  <c r="AE53" i="3"/>
  <c r="W3" i="13" s="1"/>
  <c r="AE87" i="3"/>
  <c r="AE91" i="3"/>
  <c r="AE89" i="3"/>
  <c r="AE90" i="3"/>
  <c r="AE42" i="3"/>
  <c r="W6" i="11" s="1"/>
  <c r="AE88" i="3"/>
  <c r="AE52" i="3"/>
  <c r="W2" i="13" s="1"/>
  <c r="AE76" i="3"/>
  <c r="W5" i="16" s="1"/>
  <c r="AE62" i="3"/>
  <c r="W5" i="14" s="1"/>
  <c r="AE46" i="3"/>
  <c r="W3" i="12" s="1"/>
  <c r="AE41" i="3"/>
  <c r="W5" i="11" s="1"/>
  <c r="AE82" i="3"/>
  <c r="W4" i="17" s="1"/>
  <c r="AE75" i="3"/>
  <c r="W4" i="16" s="1"/>
  <c r="AE66" i="3"/>
  <c r="W2" i="15" s="1"/>
  <c r="AE70" i="3"/>
  <c r="W6" i="15" s="1"/>
  <c r="AE61" i="3"/>
  <c r="W4" i="14" s="1"/>
  <c r="AE56" i="3"/>
  <c r="W6" i="13" s="1"/>
  <c r="AE38" i="3"/>
  <c r="W2" i="11" s="1"/>
  <c r="AE45" i="3"/>
  <c r="W2" i="12" s="1"/>
  <c r="AE40" i="3"/>
  <c r="W4" i="11" s="1"/>
  <c r="AE27" i="3"/>
  <c r="W5" i="9" s="1"/>
  <c r="AE77" i="3"/>
  <c r="W6" i="16" s="1"/>
  <c r="AE67" i="3"/>
  <c r="W3" i="15" s="1"/>
  <c r="AE49" i="3"/>
  <c r="W6" i="12" s="1"/>
  <c r="AE60" i="3"/>
  <c r="W3" i="14" s="1"/>
  <c r="AE19" i="3"/>
  <c r="W4" i="8" s="1"/>
  <c r="AE48" i="3"/>
  <c r="W5" i="12" s="1"/>
  <c r="AE73" i="3"/>
  <c r="W2" i="16" s="1"/>
  <c r="AE68" i="3"/>
  <c r="W4" i="15" s="1"/>
  <c r="AE34" i="3"/>
  <c r="W5" i="10" s="1"/>
  <c r="AE74" i="3"/>
  <c r="W3" i="16" s="1"/>
  <c r="AE55" i="3"/>
  <c r="W5" i="13" s="1"/>
  <c r="AE63" i="3"/>
  <c r="W6" i="14" s="1"/>
  <c r="AE47" i="3"/>
  <c r="W4" i="12" s="1"/>
  <c r="AE69" i="3"/>
  <c r="W5" i="15" s="1"/>
  <c r="AE39" i="3"/>
  <c r="W3" i="11" s="1"/>
  <c r="AE59" i="3"/>
  <c r="W2" i="14" s="1"/>
  <c r="AE54" i="3"/>
  <c r="W4" i="13" s="1"/>
  <c r="AE20" i="3"/>
  <c r="W5" i="8" s="1"/>
  <c r="AE26" i="3"/>
  <c r="W4" i="9" s="1"/>
  <c r="AE33" i="3"/>
  <c r="W4" i="10" s="1"/>
  <c r="AE83" i="3"/>
  <c r="W5" i="17" s="1"/>
  <c r="AE84" i="3"/>
  <c r="W6" i="17" s="1"/>
  <c r="AE81" i="3"/>
  <c r="W3" i="17" s="1"/>
  <c r="AE35" i="3"/>
  <c r="W6" i="10" s="1"/>
  <c r="W2" i="10"/>
  <c r="AE28" i="3"/>
  <c r="W6" i="9" s="1"/>
  <c r="AE32" i="3"/>
  <c r="W3" i="10" s="1"/>
  <c r="AE25" i="3"/>
  <c r="W3" i="9" s="1"/>
  <c r="AE21" i="3"/>
  <c r="W6" i="8" s="1"/>
  <c r="AF9" i="3"/>
  <c r="W1" i="18"/>
  <c r="W1" i="16"/>
  <c r="W1" i="14"/>
  <c r="W1" i="12"/>
  <c r="W1" i="10"/>
  <c r="W1" i="17"/>
  <c r="W1" i="15"/>
  <c r="W1" i="13"/>
  <c r="W1" i="11"/>
  <c r="W1" i="8"/>
  <c r="W1" i="9"/>
  <c r="W1" i="2"/>
  <c r="AE12" i="3"/>
  <c r="W4" i="2" s="1"/>
  <c r="AE13" i="3"/>
  <c r="W5" i="2" s="1"/>
  <c r="AF24" i="3" l="1"/>
  <c r="X2" i="9" s="1"/>
  <c r="AF10" i="3"/>
  <c r="X2" i="2" s="1"/>
  <c r="AF31" i="3"/>
  <c r="AF14" i="3"/>
  <c r="X6" i="2" s="1"/>
  <c r="AF80" i="3"/>
  <c r="X2" i="17" s="1"/>
  <c r="AF17" i="3"/>
  <c r="X2" i="8" s="1"/>
  <c r="AF36" i="3"/>
  <c r="X7" i="10" s="1"/>
  <c r="AF37" i="3"/>
  <c r="X8" i="10" s="1"/>
  <c r="AF57" i="3"/>
  <c r="X7" i="13" s="1"/>
  <c r="AF44" i="3"/>
  <c r="X8" i="11" s="1"/>
  <c r="AF50" i="3"/>
  <c r="X7" i="12" s="1"/>
  <c r="AF58" i="3"/>
  <c r="X8" i="13" s="1"/>
  <c r="AF43" i="3"/>
  <c r="X7" i="11" s="1"/>
  <c r="AF51" i="3"/>
  <c r="X8" i="12" s="1"/>
  <c r="AF65" i="3"/>
  <c r="X8" i="14" s="1"/>
  <c r="AF71" i="3"/>
  <c r="X7" i="15" s="1"/>
  <c r="AF79" i="3"/>
  <c r="X8" i="16" s="1"/>
  <c r="AF64" i="3"/>
  <c r="X7" i="14" s="1"/>
  <c r="AF85" i="3"/>
  <c r="X7" i="17" s="1"/>
  <c r="AF72" i="3"/>
  <c r="X8" i="15" s="1"/>
  <c r="AF78" i="3"/>
  <c r="X7" i="16" s="1"/>
  <c r="AF93" i="3"/>
  <c r="AF92" i="3"/>
  <c r="AF29" i="3"/>
  <c r="X7" i="9" s="1"/>
  <c r="AF86" i="3"/>
  <c r="X8" i="17" s="1"/>
  <c r="AF22" i="3"/>
  <c r="X7" i="8" s="1"/>
  <c r="AF30" i="3"/>
  <c r="X8" i="9" s="1"/>
  <c r="AF15" i="3"/>
  <c r="X7" i="2" s="1"/>
  <c r="AF18" i="3"/>
  <c r="X3" i="8" s="1"/>
  <c r="AF16" i="3"/>
  <c r="X8" i="2" s="1"/>
  <c r="AF23" i="3"/>
  <c r="X8" i="8" s="1"/>
  <c r="AF88" i="3"/>
  <c r="AF87" i="3"/>
  <c r="AF91" i="3"/>
  <c r="AF53" i="3"/>
  <c r="X3" i="13" s="1"/>
  <c r="AF89" i="3"/>
  <c r="AF52" i="3"/>
  <c r="X2" i="13" s="1"/>
  <c r="AF90" i="3"/>
  <c r="AF42" i="3"/>
  <c r="X6" i="11" s="1"/>
  <c r="AF61" i="3"/>
  <c r="X4" i="14" s="1"/>
  <c r="AF56" i="3"/>
  <c r="X6" i="13" s="1"/>
  <c r="AF62" i="3"/>
  <c r="X5" i="14" s="1"/>
  <c r="AF82" i="3"/>
  <c r="X4" i="17" s="1"/>
  <c r="AF66" i="3"/>
  <c r="X2" i="15" s="1"/>
  <c r="AF46" i="3"/>
  <c r="X3" i="12" s="1"/>
  <c r="AF41" i="3"/>
  <c r="X5" i="11" s="1"/>
  <c r="AF75" i="3"/>
  <c r="X4" i="16" s="1"/>
  <c r="AF76" i="3"/>
  <c r="X5" i="16" s="1"/>
  <c r="AF70" i="3"/>
  <c r="X6" i="15" s="1"/>
  <c r="AF40" i="3"/>
  <c r="X4" i="11" s="1"/>
  <c r="AF69" i="3"/>
  <c r="X5" i="15" s="1"/>
  <c r="AF55" i="3"/>
  <c r="X5" i="13" s="1"/>
  <c r="AF68" i="3"/>
  <c r="X4" i="15" s="1"/>
  <c r="AF59" i="3"/>
  <c r="X2" i="14" s="1"/>
  <c r="AF54" i="3"/>
  <c r="X4" i="13" s="1"/>
  <c r="AF47" i="3"/>
  <c r="X4" i="12" s="1"/>
  <c r="AF38" i="3"/>
  <c r="X2" i="11" s="1"/>
  <c r="AF27" i="3"/>
  <c r="X5" i="9" s="1"/>
  <c r="AF19" i="3"/>
  <c r="X4" i="8" s="1"/>
  <c r="AF73" i="3"/>
  <c r="X2" i="16" s="1"/>
  <c r="AF67" i="3"/>
  <c r="X3" i="15" s="1"/>
  <c r="AF45" i="3"/>
  <c r="X2" i="12" s="1"/>
  <c r="AF60" i="3"/>
  <c r="X3" i="14" s="1"/>
  <c r="AF77" i="3"/>
  <c r="X6" i="16" s="1"/>
  <c r="AF34" i="3"/>
  <c r="X5" i="10" s="1"/>
  <c r="AF49" i="3"/>
  <c r="X6" i="12" s="1"/>
  <c r="AF74" i="3"/>
  <c r="X3" i="16" s="1"/>
  <c r="AF48" i="3"/>
  <c r="X5" i="12" s="1"/>
  <c r="AF39" i="3"/>
  <c r="X3" i="11" s="1"/>
  <c r="AF63" i="3"/>
  <c r="X6" i="14" s="1"/>
  <c r="AF20" i="3"/>
  <c r="X5" i="8" s="1"/>
  <c r="AF84" i="3"/>
  <c r="X6" i="17" s="1"/>
  <c r="AF26" i="3"/>
  <c r="X4" i="9" s="1"/>
  <c r="AF83" i="3"/>
  <c r="X5" i="17" s="1"/>
  <c r="AF33" i="3"/>
  <c r="X4" i="10" s="1"/>
  <c r="AF81" i="3"/>
  <c r="X3" i="17" s="1"/>
  <c r="AF35" i="3"/>
  <c r="X6" i="10" s="1"/>
  <c r="AF28" i="3"/>
  <c r="X6" i="9" s="1"/>
  <c r="X2" i="10"/>
  <c r="AF25" i="3"/>
  <c r="X3" i="9" s="1"/>
  <c r="AF32" i="3"/>
  <c r="X3" i="10" s="1"/>
  <c r="AF21" i="3"/>
  <c r="X6" i="8" s="1"/>
  <c r="AG9" i="3"/>
  <c r="X1" i="18"/>
  <c r="X1" i="16"/>
  <c r="X1" i="14"/>
  <c r="X1" i="12"/>
  <c r="X1" i="10"/>
  <c r="X1" i="11"/>
  <c r="X1" i="9"/>
  <c r="X1" i="17"/>
  <c r="X1" i="8"/>
  <c r="X1" i="2"/>
  <c r="X1" i="15"/>
  <c r="X1" i="13"/>
  <c r="AF12" i="3"/>
  <c r="X4" i="2" s="1"/>
  <c r="AF13" i="3"/>
  <c r="X5" i="2" s="1"/>
  <c r="AF11" i="3"/>
  <c r="X3" i="2" s="1"/>
  <c r="AG24" i="3" l="1"/>
  <c r="Y2" i="9" s="1"/>
  <c r="AG10" i="3"/>
  <c r="AG31" i="3"/>
  <c r="AG14" i="3"/>
  <c r="Y6" i="2" s="1"/>
  <c r="AG80" i="3"/>
  <c r="Y2" i="17" s="1"/>
  <c r="AG17" i="3"/>
  <c r="Y2" i="8" s="1"/>
  <c r="Y2" i="2"/>
  <c r="AG36" i="3"/>
  <c r="Y7" i="10" s="1"/>
  <c r="AG37" i="3"/>
  <c r="Y8" i="10" s="1"/>
  <c r="AG43" i="3"/>
  <c r="Y7" i="11" s="1"/>
  <c r="AG51" i="3"/>
  <c r="Y8" i="12" s="1"/>
  <c r="AG57" i="3"/>
  <c r="Y7" i="13" s="1"/>
  <c r="AG44" i="3"/>
  <c r="Y8" i="11" s="1"/>
  <c r="AG50" i="3"/>
  <c r="Y7" i="12" s="1"/>
  <c r="AG58" i="3"/>
  <c r="Y8" i="13" s="1"/>
  <c r="AG72" i="3"/>
  <c r="Y8" i="15" s="1"/>
  <c r="AG78" i="3"/>
  <c r="Y7" i="16" s="1"/>
  <c r="AG65" i="3"/>
  <c r="Y8" i="14" s="1"/>
  <c r="AG71" i="3"/>
  <c r="Y7" i="15" s="1"/>
  <c r="AG79" i="3"/>
  <c r="Y8" i="16" s="1"/>
  <c r="AG64" i="3"/>
  <c r="Y7" i="14" s="1"/>
  <c r="AG85" i="3"/>
  <c r="Y7" i="17" s="1"/>
  <c r="AG93" i="3"/>
  <c r="AG86" i="3"/>
  <c r="Y8" i="17" s="1"/>
  <c r="AG92" i="3"/>
  <c r="AG29" i="3"/>
  <c r="Y7" i="9" s="1"/>
  <c r="AG22" i="3"/>
  <c r="Y7" i="8" s="1"/>
  <c r="AG30" i="3"/>
  <c r="Y8" i="9" s="1"/>
  <c r="AG15" i="3"/>
  <c r="Y7" i="2" s="1"/>
  <c r="AG18" i="3"/>
  <c r="Y3" i="8" s="1"/>
  <c r="AG23" i="3"/>
  <c r="Y8" i="8" s="1"/>
  <c r="AG16" i="3"/>
  <c r="Y8" i="2" s="1"/>
  <c r="AG53" i="3"/>
  <c r="Y3" i="13" s="1"/>
  <c r="AG91" i="3"/>
  <c r="AG89" i="3"/>
  <c r="AG42" i="3"/>
  <c r="Y6" i="11" s="1"/>
  <c r="AG52" i="3"/>
  <c r="Y2" i="13" s="1"/>
  <c r="AG90" i="3"/>
  <c r="AG88" i="3"/>
  <c r="AG87" i="3"/>
  <c r="AG46" i="3"/>
  <c r="Y3" i="12" s="1"/>
  <c r="AG62" i="3"/>
  <c r="Y5" i="14" s="1"/>
  <c r="AG41" i="3"/>
  <c r="Y5" i="11" s="1"/>
  <c r="AG75" i="3"/>
  <c r="Y4" i="16" s="1"/>
  <c r="AG70" i="3"/>
  <c r="Y6" i="15" s="1"/>
  <c r="AG66" i="3"/>
  <c r="Y2" i="15" s="1"/>
  <c r="AG76" i="3"/>
  <c r="Y5" i="16" s="1"/>
  <c r="AG82" i="3"/>
  <c r="Y4" i="17" s="1"/>
  <c r="AG61" i="3"/>
  <c r="Y4" i="14" s="1"/>
  <c r="AG47" i="3"/>
  <c r="Y4" i="12" s="1"/>
  <c r="AG74" i="3"/>
  <c r="Y3" i="16" s="1"/>
  <c r="AG69" i="3"/>
  <c r="Y5" i="15" s="1"/>
  <c r="AG55" i="3"/>
  <c r="Y5" i="13" s="1"/>
  <c r="AG77" i="3"/>
  <c r="Y6" i="16" s="1"/>
  <c r="AG73" i="3"/>
  <c r="Y2" i="16" s="1"/>
  <c r="AG59" i="3"/>
  <c r="Y2" i="14" s="1"/>
  <c r="AG54" i="3"/>
  <c r="Y4" i="13" s="1"/>
  <c r="AG45" i="3"/>
  <c r="Y2" i="12" s="1"/>
  <c r="AG27" i="3"/>
  <c r="Y5" i="9" s="1"/>
  <c r="AG68" i="3"/>
  <c r="Y4" i="15" s="1"/>
  <c r="AG56" i="3"/>
  <c r="Y6" i="13" s="1"/>
  <c r="AG38" i="3"/>
  <c r="Y2" i="11" s="1"/>
  <c r="AG67" i="3"/>
  <c r="Y3" i="15" s="1"/>
  <c r="AG60" i="3"/>
  <c r="Y3" i="14" s="1"/>
  <c r="AG48" i="3"/>
  <c r="Y5" i="12" s="1"/>
  <c r="AG39" i="3"/>
  <c r="Y3" i="11" s="1"/>
  <c r="AG63" i="3"/>
  <c r="Y6" i="14" s="1"/>
  <c r="AG34" i="3"/>
  <c r="Y5" i="10" s="1"/>
  <c r="AG49" i="3"/>
  <c r="Y6" i="12" s="1"/>
  <c r="AG40" i="3"/>
  <c r="Y4" i="11" s="1"/>
  <c r="AG19" i="3"/>
  <c r="Y4" i="8" s="1"/>
  <c r="AG20" i="3"/>
  <c r="Y5" i="8" s="1"/>
  <c r="AG84" i="3"/>
  <c r="Y6" i="17" s="1"/>
  <c r="AG33" i="3"/>
  <c r="Y4" i="10" s="1"/>
  <c r="AG26" i="3"/>
  <c r="Y4" i="9" s="1"/>
  <c r="AG83" i="3"/>
  <c r="Y5" i="17" s="1"/>
  <c r="AG81" i="3"/>
  <c r="Y3" i="17" s="1"/>
  <c r="AG35" i="3"/>
  <c r="Y6" i="10" s="1"/>
  <c r="AG25" i="3"/>
  <c r="Y3" i="9" s="1"/>
  <c r="Y2" i="10"/>
  <c r="AG32" i="3"/>
  <c r="Y3" i="10" s="1"/>
  <c r="AG28" i="3"/>
  <c r="Y6" i="9" s="1"/>
  <c r="AG21" i="3"/>
  <c r="Y6" i="8" s="1"/>
  <c r="AH9" i="3"/>
  <c r="Y1" i="17"/>
  <c r="Y1" i="15"/>
  <c r="Y1" i="13"/>
  <c r="Y1" i="11"/>
  <c r="Y1" i="9"/>
  <c r="Y1" i="18"/>
  <c r="Y1" i="16"/>
  <c r="Y1" i="14"/>
  <c r="Y1" i="12"/>
  <c r="Y1" i="10"/>
  <c r="Y1" i="2"/>
  <c r="Y1" i="8"/>
  <c r="AG12" i="3"/>
  <c r="Y4" i="2" s="1"/>
  <c r="AG13" i="3"/>
  <c r="Y5" i="2" s="1"/>
  <c r="AG11" i="3"/>
  <c r="Y3" i="2" s="1"/>
  <c r="AH10" i="3" l="1"/>
  <c r="Z2" i="2" s="1"/>
  <c r="AH24" i="3"/>
  <c r="AH31" i="3"/>
  <c r="AH14" i="3"/>
  <c r="Z6" i="2" s="1"/>
  <c r="AH80" i="3"/>
  <c r="Z2" i="17" s="1"/>
  <c r="Z2" i="9"/>
  <c r="AH17" i="3"/>
  <c r="Z2" i="8" s="1"/>
  <c r="AH36" i="3"/>
  <c r="Z7" i="10" s="1"/>
  <c r="AH37" i="3"/>
  <c r="Z8" i="10" s="1"/>
  <c r="AH58" i="3"/>
  <c r="Z8" i="13" s="1"/>
  <c r="AH43" i="3"/>
  <c r="Z7" i="11" s="1"/>
  <c r="AH51" i="3"/>
  <c r="Z8" i="12" s="1"/>
  <c r="AH57" i="3"/>
  <c r="Z7" i="13" s="1"/>
  <c r="AH44" i="3"/>
  <c r="Z8" i="11" s="1"/>
  <c r="AH50" i="3"/>
  <c r="Z7" i="12" s="1"/>
  <c r="AH64" i="3"/>
  <c r="Z7" i="14" s="1"/>
  <c r="AH72" i="3"/>
  <c r="Z8" i="15" s="1"/>
  <c r="AH78" i="3"/>
  <c r="Z7" i="16" s="1"/>
  <c r="AH65" i="3"/>
  <c r="Z8" i="14" s="1"/>
  <c r="AH71" i="3"/>
  <c r="Z7" i="15" s="1"/>
  <c r="AH79" i="3"/>
  <c r="Z8" i="16" s="1"/>
  <c r="AH92" i="3"/>
  <c r="AH93" i="3"/>
  <c r="AH85" i="3"/>
  <c r="Z7" i="17" s="1"/>
  <c r="AH22" i="3"/>
  <c r="Z7" i="8" s="1"/>
  <c r="AH29" i="3"/>
  <c r="Z7" i="9" s="1"/>
  <c r="AH30" i="3"/>
  <c r="Z8" i="9" s="1"/>
  <c r="AH86" i="3"/>
  <c r="Z8" i="17" s="1"/>
  <c r="AH15" i="3"/>
  <c r="Z7" i="2" s="1"/>
  <c r="AH18" i="3"/>
  <c r="Z3" i="8" s="1"/>
  <c r="AH23" i="3"/>
  <c r="Z8" i="8" s="1"/>
  <c r="AH16" i="3"/>
  <c r="Z8" i="2" s="1"/>
  <c r="AH53" i="3"/>
  <c r="Z3" i="13" s="1"/>
  <c r="AH42" i="3"/>
  <c r="AH91" i="3"/>
  <c r="AH89" i="3"/>
  <c r="AH90" i="3"/>
  <c r="AH88" i="3"/>
  <c r="AH87" i="3"/>
  <c r="AH75" i="3"/>
  <c r="Z4" i="16" s="1"/>
  <c r="AH52" i="3"/>
  <c r="Z2" i="13" s="1"/>
  <c r="AH62" i="3"/>
  <c r="Z5" i="14" s="1"/>
  <c r="AH41" i="3"/>
  <c r="Z5" i="11" s="1"/>
  <c r="AH70" i="3"/>
  <c r="Z6" i="15" s="1"/>
  <c r="AH46" i="3"/>
  <c r="Z3" i="12" s="1"/>
  <c r="AH66" i="3"/>
  <c r="Z2" i="15" s="1"/>
  <c r="AH76" i="3"/>
  <c r="Z5" i="16" s="1"/>
  <c r="AH82" i="3"/>
  <c r="Z4" i="17" s="1"/>
  <c r="AH61" i="3"/>
  <c r="Z4" i="14" s="1"/>
  <c r="AH56" i="3"/>
  <c r="Z6" i="13" s="1"/>
  <c r="AH47" i="3"/>
  <c r="Z4" i="12" s="1"/>
  <c r="AH40" i="3"/>
  <c r="Z4" i="11" s="1"/>
  <c r="AH74" i="3"/>
  <c r="Z3" i="16" s="1"/>
  <c r="AH69" i="3"/>
  <c r="Z5" i="15" s="1"/>
  <c r="AH73" i="3"/>
  <c r="Z2" i="16" s="1"/>
  <c r="AH59" i="3"/>
  <c r="Z2" i="14" s="1"/>
  <c r="AH34" i="3"/>
  <c r="Z5" i="10" s="1"/>
  <c r="AH49" i="3"/>
  <c r="Z6" i="12" s="1"/>
  <c r="AH27" i="3"/>
  <c r="Z5" i="9" s="1"/>
  <c r="AH48" i="3"/>
  <c r="Z5" i="12" s="1"/>
  <c r="AH68" i="3"/>
  <c r="Z4" i="15" s="1"/>
  <c r="AH54" i="3"/>
  <c r="Z4" i="13" s="1"/>
  <c r="AH38" i="3"/>
  <c r="Z2" i="11" s="1"/>
  <c r="AH67" i="3"/>
  <c r="Z3" i="15" s="1"/>
  <c r="AH45" i="3"/>
  <c r="Z2" i="12" s="1"/>
  <c r="AH60" i="3"/>
  <c r="Z3" i="14" s="1"/>
  <c r="AH55" i="3"/>
  <c r="Z5" i="13" s="1"/>
  <c r="AH39" i="3"/>
  <c r="Z3" i="11" s="1"/>
  <c r="AH63" i="3"/>
  <c r="Z6" i="14" s="1"/>
  <c r="AH19" i="3"/>
  <c r="Z4" i="8" s="1"/>
  <c r="AH77" i="3"/>
  <c r="Z6" i="16" s="1"/>
  <c r="AH20" i="3"/>
  <c r="Z5" i="8" s="1"/>
  <c r="AH33" i="3"/>
  <c r="Z4" i="10" s="1"/>
  <c r="AH26" i="3"/>
  <c r="Z4" i="9" s="1"/>
  <c r="AH83" i="3"/>
  <c r="Z5" i="17" s="1"/>
  <c r="AH84" i="3"/>
  <c r="Z6" i="17" s="1"/>
  <c r="AH81" i="3"/>
  <c r="Z3" i="17" s="1"/>
  <c r="AH35" i="3"/>
  <c r="Z6" i="10" s="1"/>
  <c r="AH32" i="3"/>
  <c r="Z3" i="10" s="1"/>
  <c r="Z2" i="10"/>
  <c r="AH28" i="3"/>
  <c r="Z6" i="9" s="1"/>
  <c r="AH21" i="3"/>
  <c r="Z6" i="8" s="1"/>
  <c r="AH25" i="3"/>
  <c r="Z3" i="9" s="1"/>
  <c r="AI9" i="3"/>
  <c r="Z1" i="17"/>
  <c r="Z1" i="15"/>
  <c r="Z1" i="13"/>
  <c r="Z1" i="11"/>
  <c r="Z1" i="9"/>
  <c r="Z1" i="12"/>
  <c r="Z1" i="18"/>
  <c r="Z1" i="10"/>
  <c r="Z1" i="2"/>
  <c r="Z1" i="8"/>
  <c r="Z1" i="16"/>
  <c r="Z1" i="14"/>
  <c r="AH12" i="3"/>
  <c r="Z4" i="2" s="1"/>
  <c r="Z6" i="11"/>
  <c r="AH13" i="3"/>
  <c r="Z5" i="2" s="1"/>
  <c r="AH11" i="3"/>
  <c r="Z3" i="2" s="1"/>
  <c r="AI10" i="3" l="1"/>
  <c r="AA2" i="2" s="1"/>
  <c r="AI24" i="3"/>
  <c r="AA2" i="9" s="1"/>
  <c r="AI31" i="3"/>
  <c r="AI14" i="3"/>
  <c r="AA6" i="2" s="1"/>
  <c r="AI80" i="3"/>
  <c r="AA2" i="17" s="1"/>
  <c r="AI17" i="3"/>
  <c r="AA2" i="8" s="1"/>
  <c r="AI36" i="3"/>
  <c r="AA7" i="10" s="1"/>
  <c r="AI37" i="3"/>
  <c r="AA8" i="10" s="1"/>
  <c r="AI44" i="3"/>
  <c r="AA8" i="11" s="1"/>
  <c r="AI50" i="3"/>
  <c r="AA7" i="12" s="1"/>
  <c r="AI58" i="3"/>
  <c r="AA8" i="13" s="1"/>
  <c r="AI64" i="3"/>
  <c r="AA7" i="14" s="1"/>
  <c r="AI43" i="3"/>
  <c r="AA7" i="11" s="1"/>
  <c r="AI51" i="3"/>
  <c r="AA8" i="12" s="1"/>
  <c r="AI57" i="3"/>
  <c r="AA7" i="13" s="1"/>
  <c r="AI65" i="3"/>
  <c r="AA8" i="14" s="1"/>
  <c r="AI71" i="3"/>
  <c r="AA7" i="15" s="1"/>
  <c r="AI79" i="3"/>
  <c r="AA8" i="16" s="1"/>
  <c r="AI85" i="3"/>
  <c r="AA7" i="17" s="1"/>
  <c r="AI72" i="3"/>
  <c r="AA8" i="15" s="1"/>
  <c r="AI78" i="3"/>
  <c r="AA7" i="16" s="1"/>
  <c r="AI92" i="3"/>
  <c r="AI93" i="3"/>
  <c r="AI22" i="3"/>
  <c r="AA7" i="8" s="1"/>
  <c r="AI30" i="3"/>
  <c r="AA8" i="9" s="1"/>
  <c r="AI86" i="3"/>
  <c r="AA8" i="17" s="1"/>
  <c r="AI29" i="3"/>
  <c r="AA7" i="9" s="1"/>
  <c r="AI15" i="3"/>
  <c r="AA7" i="2" s="1"/>
  <c r="AI18" i="3"/>
  <c r="AA3" i="8" s="1"/>
  <c r="AI23" i="3"/>
  <c r="AA8" i="8" s="1"/>
  <c r="AI16" i="3"/>
  <c r="AA8" i="2" s="1"/>
  <c r="AI53" i="3"/>
  <c r="AA3" i="13" s="1"/>
  <c r="AI91" i="3"/>
  <c r="AI89" i="3"/>
  <c r="AI88" i="3"/>
  <c r="AI90" i="3"/>
  <c r="AI87" i="3"/>
  <c r="AI42" i="3"/>
  <c r="AA6" i="11" s="1"/>
  <c r="AI52" i="3"/>
  <c r="AA2" i="13" s="1"/>
  <c r="AI61" i="3"/>
  <c r="AA4" i="14" s="1"/>
  <c r="AI62" i="3"/>
  <c r="AA5" i="14" s="1"/>
  <c r="AI46" i="3"/>
  <c r="AA3" i="12" s="1"/>
  <c r="AI76" i="3"/>
  <c r="AA5" i="16" s="1"/>
  <c r="AI41" i="3"/>
  <c r="AA5" i="11" s="1"/>
  <c r="AI82" i="3"/>
  <c r="AA4" i="17" s="1"/>
  <c r="AI75" i="3"/>
  <c r="AA4" i="16" s="1"/>
  <c r="AI70" i="3"/>
  <c r="AA6" i="15" s="1"/>
  <c r="AI66" i="3"/>
  <c r="AA2" i="15" s="1"/>
  <c r="AI56" i="3"/>
  <c r="AA6" i="13" s="1"/>
  <c r="AI47" i="3"/>
  <c r="AA4" i="12" s="1"/>
  <c r="AI69" i="3"/>
  <c r="AA5" i="15" s="1"/>
  <c r="AI19" i="3"/>
  <c r="AA4" i="8" s="1"/>
  <c r="AI59" i="3"/>
  <c r="AA2" i="14" s="1"/>
  <c r="AI38" i="3"/>
  <c r="AA2" i="11" s="1"/>
  <c r="AI49" i="3"/>
  <c r="AA6" i="12" s="1"/>
  <c r="AI45" i="3"/>
  <c r="AA2" i="12" s="1"/>
  <c r="AI40" i="3"/>
  <c r="AA4" i="11" s="1"/>
  <c r="AI27" i="3"/>
  <c r="AA5" i="9" s="1"/>
  <c r="AI77" i="3"/>
  <c r="AA6" i="16" s="1"/>
  <c r="AI67" i="3"/>
  <c r="AA3" i="15" s="1"/>
  <c r="AI60" i="3"/>
  <c r="AA3" i="14" s="1"/>
  <c r="AI48" i="3"/>
  <c r="AA5" i="12" s="1"/>
  <c r="AI73" i="3"/>
  <c r="AA2" i="16" s="1"/>
  <c r="AI68" i="3"/>
  <c r="AA4" i="15" s="1"/>
  <c r="AI34" i="3"/>
  <c r="AA5" i="10" s="1"/>
  <c r="AI74" i="3"/>
  <c r="AA3" i="16" s="1"/>
  <c r="AI55" i="3"/>
  <c r="AA5" i="13" s="1"/>
  <c r="AI39" i="3"/>
  <c r="AA3" i="11" s="1"/>
  <c r="AI63" i="3"/>
  <c r="AA6" i="14" s="1"/>
  <c r="AI54" i="3"/>
  <c r="AA4" i="13" s="1"/>
  <c r="AI20" i="3"/>
  <c r="AA5" i="8" s="1"/>
  <c r="AI84" i="3"/>
  <c r="AA6" i="17" s="1"/>
  <c r="AI81" i="3"/>
  <c r="AA3" i="17" s="1"/>
  <c r="AI26" i="3"/>
  <c r="AA4" i="9" s="1"/>
  <c r="AI33" i="3"/>
  <c r="AA4" i="10" s="1"/>
  <c r="AI83" i="3"/>
  <c r="AA5" i="17" s="1"/>
  <c r="AI25" i="3"/>
  <c r="AA3" i="9" s="1"/>
  <c r="AI35" i="3"/>
  <c r="AA6" i="10" s="1"/>
  <c r="AI28" i="3"/>
  <c r="AA6" i="9" s="1"/>
  <c r="AA2" i="10"/>
  <c r="AI32" i="3"/>
  <c r="AA3" i="10" s="1"/>
  <c r="AI21" i="3"/>
  <c r="AA6" i="8" s="1"/>
  <c r="AJ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I12" i="3"/>
  <c r="AA4" i="2" s="1"/>
  <c r="AI13" i="3"/>
  <c r="AA5" i="2" s="1"/>
  <c r="AI11" i="3"/>
  <c r="AA3" i="2" s="1"/>
  <c r="AJ24" i="3" l="1"/>
  <c r="AB2" i="9" s="1"/>
  <c r="AJ10" i="3"/>
  <c r="AB2" i="2" s="1"/>
  <c r="AJ31" i="3"/>
  <c r="AB2" i="10" s="1"/>
  <c r="AJ14" i="3"/>
  <c r="AB6" i="2" s="1"/>
  <c r="AJ80" i="3"/>
  <c r="AB2" i="17" s="1"/>
  <c r="AJ17" i="3"/>
  <c r="AB2" i="8" s="1"/>
  <c r="AJ36" i="3"/>
  <c r="AB7" i="10" s="1"/>
  <c r="AJ37" i="3"/>
  <c r="AB8" i="10" s="1"/>
  <c r="AJ57" i="3"/>
  <c r="AB7" i="13" s="1"/>
  <c r="AJ44" i="3"/>
  <c r="AB8" i="11" s="1"/>
  <c r="AJ50" i="3"/>
  <c r="AB7" i="12" s="1"/>
  <c r="AJ58" i="3"/>
  <c r="AB8" i="13" s="1"/>
  <c r="AJ43" i="3"/>
  <c r="AB7" i="11" s="1"/>
  <c r="AJ51" i="3"/>
  <c r="AB8" i="12" s="1"/>
  <c r="AJ64" i="3"/>
  <c r="AB7" i="14" s="1"/>
  <c r="AJ65" i="3"/>
  <c r="AB8" i="14" s="1"/>
  <c r="AJ71" i="3"/>
  <c r="AB7" i="15" s="1"/>
  <c r="AJ79" i="3"/>
  <c r="AB8" i="16" s="1"/>
  <c r="AJ85" i="3"/>
  <c r="AB7" i="17" s="1"/>
  <c r="AJ72" i="3"/>
  <c r="AB8" i="15" s="1"/>
  <c r="AJ78" i="3"/>
  <c r="AB7" i="16" s="1"/>
  <c r="AJ93" i="3"/>
  <c r="AJ92" i="3"/>
  <c r="AJ22" i="3"/>
  <c r="AB7" i="8" s="1"/>
  <c r="AJ86" i="3"/>
  <c r="AB8" i="17" s="1"/>
  <c r="AJ29" i="3"/>
  <c r="AB7" i="9" s="1"/>
  <c r="AJ30" i="3"/>
  <c r="AB8" i="9" s="1"/>
  <c r="AJ15" i="3"/>
  <c r="AB7" i="2" s="1"/>
  <c r="AJ18" i="3"/>
  <c r="AB3" i="8" s="1"/>
  <c r="AJ23" i="3"/>
  <c r="AB8" i="8" s="1"/>
  <c r="AJ90" i="3"/>
  <c r="AJ88" i="3"/>
  <c r="AJ87" i="3"/>
  <c r="AJ42" i="3"/>
  <c r="AB6" i="11" s="1"/>
  <c r="AJ91" i="3"/>
  <c r="AJ53" i="3"/>
  <c r="AB3" i="13" s="1"/>
  <c r="AJ89" i="3"/>
  <c r="AJ16" i="3"/>
  <c r="AB8" i="2" s="1"/>
  <c r="AJ76" i="3"/>
  <c r="AB5" i="16" s="1"/>
  <c r="AJ41" i="3"/>
  <c r="AB5" i="11" s="1"/>
  <c r="AJ70" i="3"/>
  <c r="AB6" i="15" s="1"/>
  <c r="AJ46" i="3"/>
  <c r="AB3" i="12" s="1"/>
  <c r="AJ61" i="3"/>
  <c r="AB4" i="14" s="1"/>
  <c r="AJ62" i="3"/>
  <c r="AB5" i="14" s="1"/>
  <c r="AJ82" i="3"/>
  <c r="AB4" i="17" s="1"/>
  <c r="AJ52" i="3"/>
  <c r="AB2" i="13" s="1"/>
  <c r="AJ75" i="3"/>
  <c r="AB4" i="16" s="1"/>
  <c r="AJ66" i="3"/>
  <c r="AB2" i="15" s="1"/>
  <c r="AJ34" i="3"/>
  <c r="AB5" i="10" s="1"/>
  <c r="AJ49" i="3"/>
  <c r="AB6" i="12" s="1"/>
  <c r="AJ74" i="3"/>
  <c r="AB3" i="16" s="1"/>
  <c r="AJ48" i="3"/>
  <c r="AB5" i="12" s="1"/>
  <c r="AJ39" i="3"/>
  <c r="AB3" i="11" s="1"/>
  <c r="AJ63" i="3"/>
  <c r="AB6" i="14" s="1"/>
  <c r="AJ40" i="3"/>
  <c r="AB4" i="11" s="1"/>
  <c r="AJ69" i="3"/>
  <c r="AB5" i="15" s="1"/>
  <c r="AJ55" i="3"/>
  <c r="AB5" i="13" s="1"/>
  <c r="AJ59" i="3"/>
  <c r="AB2" i="14" s="1"/>
  <c r="AJ54" i="3"/>
  <c r="AB4" i="13" s="1"/>
  <c r="AJ47" i="3"/>
  <c r="AB4" i="12" s="1"/>
  <c r="AJ38" i="3"/>
  <c r="AB2" i="11" s="1"/>
  <c r="AJ27" i="3"/>
  <c r="AB5" i="9" s="1"/>
  <c r="AJ19" i="3"/>
  <c r="AB4" i="8" s="1"/>
  <c r="AJ73" i="3"/>
  <c r="AB2" i="16" s="1"/>
  <c r="AJ68" i="3"/>
  <c r="AB4" i="15" s="1"/>
  <c r="AJ56" i="3"/>
  <c r="AB6" i="13" s="1"/>
  <c r="AJ67" i="3"/>
  <c r="AB3" i="15" s="1"/>
  <c r="AJ45" i="3"/>
  <c r="AB2" i="12" s="1"/>
  <c r="AJ60" i="3"/>
  <c r="AB3" i="14" s="1"/>
  <c r="AJ77" i="3"/>
  <c r="AB6" i="16" s="1"/>
  <c r="AJ20" i="3"/>
  <c r="AB5" i="8" s="1"/>
  <c r="AJ81" i="3"/>
  <c r="AB3" i="17" s="1"/>
  <c r="AJ84" i="3"/>
  <c r="AB6" i="17" s="1"/>
  <c r="AJ26" i="3"/>
  <c r="AB4" i="9" s="1"/>
  <c r="AJ83" i="3"/>
  <c r="AB5" i="17" s="1"/>
  <c r="AJ33" i="3"/>
  <c r="AB4" i="10" s="1"/>
  <c r="AJ35" i="3"/>
  <c r="AB6" i="10" s="1"/>
  <c r="AJ28" i="3"/>
  <c r="AB6" i="9" s="1"/>
  <c r="AJ32" i="3"/>
  <c r="AB3" i="10" s="1"/>
  <c r="AJ21" i="3"/>
  <c r="AB6" i="8" s="1"/>
  <c r="AJ25" i="3"/>
  <c r="AB3" i="9" s="1"/>
  <c r="AK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J12" i="3"/>
  <c r="AB4" i="2" s="1"/>
  <c r="AJ13" i="3"/>
  <c r="AB5" i="2" s="1"/>
  <c r="AJ11" i="3"/>
  <c r="AB3" i="2" s="1"/>
  <c r="AK24" i="3" l="1"/>
  <c r="AC2" i="9" s="1"/>
  <c r="AK10" i="3"/>
  <c r="AC2" i="2" s="1"/>
  <c r="AK31" i="3"/>
  <c r="AC2" i="10" s="1"/>
  <c r="AK14" i="3"/>
  <c r="AC6" i="2" s="1"/>
  <c r="AK17" i="3"/>
  <c r="AC2" i="8" s="1"/>
  <c r="AK80" i="3"/>
  <c r="AC2" i="17" s="1"/>
  <c r="AK36" i="3"/>
  <c r="AC7" i="10" s="1"/>
  <c r="AK37" i="3"/>
  <c r="AC8" i="10" s="1"/>
  <c r="AK43" i="3"/>
  <c r="AC7" i="11" s="1"/>
  <c r="AK51" i="3"/>
  <c r="AC8" i="12" s="1"/>
  <c r="AK57" i="3"/>
  <c r="AC7" i="13" s="1"/>
  <c r="AK44" i="3"/>
  <c r="AC8" i="11" s="1"/>
  <c r="AK50" i="3"/>
  <c r="AC7" i="12" s="1"/>
  <c r="AK58" i="3"/>
  <c r="AC8" i="13" s="1"/>
  <c r="AK72" i="3"/>
  <c r="AC8" i="15" s="1"/>
  <c r="AK78" i="3"/>
  <c r="AC7" i="16" s="1"/>
  <c r="AK86" i="3"/>
  <c r="AC8" i="17" s="1"/>
  <c r="AK64" i="3"/>
  <c r="AC7" i="14" s="1"/>
  <c r="AK65" i="3"/>
  <c r="AC8" i="14" s="1"/>
  <c r="AK71" i="3"/>
  <c r="AC7" i="15" s="1"/>
  <c r="AK79" i="3"/>
  <c r="AC8" i="16" s="1"/>
  <c r="AK85" i="3"/>
  <c r="AC7" i="17" s="1"/>
  <c r="AK93" i="3"/>
  <c r="AK92" i="3"/>
  <c r="AK30" i="3"/>
  <c r="AC8" i="9" s="1"/>
  <c r="AK29" i="3"/>
  <c r="AC7" i="9" s="1"/>
  <c r="AK22" i="3"/>
  <c r="AC7" i="8" s="1"/>
  <c r="AK15" i="3"/>
  <c r="AC7" i="2" s="1"/>
  <c r="AK18" i="3"/>
  <c r="AC3" i="8" s="1"/>
  <c r="AK16" i="3"/>
  <c r="AC8" i="2" s="1"/>
  <c r="AK23" i="3"/>
  <c r="AC8" i="8" s="1"/>
  <c r="AK90" i="3"/>
  <c r="AK53" i="3"/>
  <c r="AC3" i="13" s="1"/>
  <c r="AK88" i="3"/>
  <c r="AK87" i="3"/>
  <c r="AK91" i="3"/>
  <c r="AK89" i="3"/>
  <c r="AK42" i="3"/>
  <c r="AC6" i="11" s="1"/>
  <c r="AK76" i="3"/>
  <c r="AC5" i="16" s="1"/>
  <c r="AK61" i="3"/>
  <c r="AC4" i="14" s="1"/>
  <c r="AK46" i="3"/>
  <c r="AC3" i="12" s="1"/>
  <c r="AK82" i="3"/>
  <c r="AC4" i="17" s="1"/>
  <c r="AK62" i="3"/>
  <c r="AC5" i="14" s="1"/>
  <c r="AK41" i="3"/>
  <c r="AC5" i="11" s="1"/>
  <c r="AK75" i="3"/>
  <c r="AC4" i="16" s="1"/>
  <c r="AK70" i="3"/>
  <c r="AC6" i="15" s="1"/>
  <c r="AK52" i="3"/>
  <c r="AC2" i="13" s="1"/>
  <c r="AK66" i="3"/>
  <c r="AC2" i="15" s="1"/>
  <c r="AK34" i="3"/>
  <c r="AC5" i="10" s="1"/>
  <c r="AK49" i="3"/>
  <c r="AC6" i="12" s="1"/>
  <c r="AK40" i="3"/>
  <c r="AC4" i="11" s="1"/>
  <c r="AK47" i="3"/>
  <c r="AC4" i="12" s="1"/>
  <c r="AK74" i="3"/>
  <c r="AC3" i="16" s="1"/>
  <c r="AK69" i="3"/>
  <c r="AC5" i="15" s="1"/>
  <c r="AK55" i="3"/>
  <c r="AC5" i="13" s="1"/>
  <c r="AK19" i="3"/>
  <c r="AC4" i="8" s="1"/>
  <c r="AK77" i="3"/>
  <c r="AC6" i="16" s="1"/>
  <c r="AK73" i="3"/>
  <c r="AC2" i="16" s="1"/>
  <c r="AK59" i="3"/>
  <c r="AC2" i="14" s="1"/>
  <c r="AK54" i="3"/>
  <c r="AC4" i="13" s="1"/>
  <c r="AK45" i="3"/>
  <c r="AC2" i="12" s="1"/>
  <c r="AK27" i="3"/>
  <c r="AC5" i="9" s="1"/>
  <c r="AK68" i="3"/>
  <c r="AC4" i="15" s="1"/>
  <c r="AK56" i="3"/>
  <c r="AC6" i="13" s="1"/>
  <c r="AK38" i="3"/>
  <c r="AC2" i="11" s="1"/>
  <c r="AK67" i="3"/>
  <c r="AC3" i="15" s="1"/>
  <c r="AK60" i="3"/>
  <c r="AC3" i="14" s="1"/>
  <c r="AK48" i="3"/>
  <c r="AC5" i="12" s="1"/>
  <c r="AK39" i="3"/>
  <c r="AC3" i="11" s="1"/>
  <c r="AK63" i="3"/>
  <c r="AC6" i="14" s="1"/>
  <c r="AK20" i="3"/>
  <c r="AC5" i="8" s="1"/>
  <c r="AK81" i="3"/>
  <c r="AC3" i="17" s="1"/>
  <c r="AK84" i="3"/>
  <c r="AC6" i="17" s="1"/>
  <c r="AK33" i="3"/>
  <c r="AC4" i="10" s="1"/>
  <c r="AK26" i="3"/>
  <c r="AC4" i="9" s="1"/>
  <c r="AK83" i="3"/>
  <c r="AC5" i="17" s="1"/>
  <c r="AK35" i="3"/>
  <c r="AC6" i="10" s="1"/>
  <c r="AK32" i="3"/>
  <c r="AC3" i="10" s="1"/>
  <c r="AK28" i="3"/>
  <c r="AC6" i="9" s="1"/>
  <c r="AK21" i="3"/>
  <c r="AC6" i="8" s="1"/>
  <c r="AK25" i="3"/>
  <c r="AC3" i="9" s="1"/>
  <c r="AL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K12" i="3"/>
  <c r="AC4" i="2" s="1"/>
  <c r="AK13" i="3"/>
  <c r="AC5" i="2" s="1"/>
  <c r="AK11" i="3"/>
  <c r="AC3" i="2" s="1"/>
  <c r="AL10" i="3" l="1"/>
  <c r="AD2" i="2" s="1"/>
  <c r="AL24" i="3"/>
  <c r="AD2" i="9" s="1"/>
  <c r="AL31" i="3"/>
  <c r="AD2" i="10" s="1"/>
  <c r="AL14" i="3"/>
  <c r="AD6" i="2" s="1"/>
  <c r="AL80" i="3"/>
  <c r="AD2" i="17" s="1"/>
  <c r="AL17" i="3"/>
  <c r="AD2" i="8" s="1"/>
  <c r="AL36" i="3"/>
  <c r="AD7" i="10" s="1"/>
  <c r="AL37" i="3"/>
  <c r="AD8" i="10" s="1"/>
  <c r="AL58" i="3"/>
  <c r="AD8" i="13" s="1"/>
  <c r="AL43" i="3"/>
  <c r="AD7" i="11" s="1"/>
  <c r="AL51" i="3"/>
  <c r="AD8" i="12" s="1"/>
  <c r="AL57" i="3"/>
  <c r="AD7" i="13" s="1"/>
  <c r="AL44" i="3"/>
  <c r="AD8" i="11" s="1"/>
  <c r="AL50" i="3"/>
  <c r="AD7" i="12" s="1"/>
  <c r="AL72" i="3"/>
  <c r="AD8" i="15" s="1"/>
  <c r="AL78" i="3"/>
  <c r="AD7" i="16" s="1"/>
  <c r="AL64" i="3"/>
  <c r="AD7" i="14" s="1"/>
  <c r="AL65" i="3"/>
  <c r="AD8" i="14" s="1"/>
  <c r="AL71" i="3"/>
  <c r="AD7" i="15" s="1"/>
  <c r="AL79" i="3"/>
  <c r="AD8" i="16" s="1"/>
  <c r="AL85" i="3"/>
  <c r="AD7" i="17" s="1"/>
  <c r="AL92" i="3"/>
  <c r="AL93" i="3"/>
  <c r="AL22" i="3"/>
  <c r="AD7" i="8" s="1"/>
  <c r="AL30" i="3"/>
  <c r="AD8" i="9" s="1"/>
  <c r="AL86" i="3"/>
  <c r="AD8" i="17" s="1"/>
  <c r="AL29" i="3"/>
  <c r="AD7" i="9" s="1"/>
  <c r="AL15" i="3"/>
  <c r="AD7" i="2" s="1"/>
  <c r="AL18" i="3"/>
  <c r="AD3" i="8" s="1"/>
  <c r="AL23" i="3"/>
  <c r="AD8" i="8" s="1"/>
  <c r="AL16" i="3"/>
  <c r="AD8" i="2" s="1"/>
  <c r="AL87" i="3"/>
  <c r="AL53" i="3"/>
  <c r="AD3" i="13" s="1"/>
  <c r="AL91" i="3"/>
  <c r="AL89" i="3"/>
  <c r="AL90" i="3"/>
  <c r="AL88" i="3"/>
  <c r="AL42" i="3"/>
  <c r="AD6" i="11" s="1"/>
  <c r="AL76" i="3"/>
  <c r="AD5" i="16" s="1"/>
  <c r="AL82" i="3"/>
  <c r="AD4" i="17" s="1"/>
  <c r="AL61" i="3"/>
  <c r="AD4" i="14" s="1"/>
  <c r="AL52" i="3"/>
  <c r="AD2" i="13" s="1"/>
  <c r="AL75" i="3"/>
  <c r="AD4" i="16" s="1"/>
  <c r="AL62" i="3"/>
  <c r="AD5" i="14" s="1"/>
  <c r="AL41" i="3"/>
  <c r="AD5" i="11" s="1"/>
  <c r="AL70" i="3"/>
  <c r="AD6" i="15" s="1"/>
  <c r="AL46" i="3"/>
  <c r="AD3" i="12" s="1"/>
  <c r="AL66" i="3"/>
  <c r="AD2" i="15" s="1"/>
  <c r="AL67" i="3"/>
  <c r="AD3" i="15" s="1"/>
  <c r="AL45" i="3"/>
  <c r="AD2" i="12" s="1"/>
  <c r="AL19" i="3"/>
  <c r="AD4" i="8" s="1"/>
  <c r="AL77" i="3"/>
  <c r="AD6" i="16" s="1"/>
  <c r="AL56" i="3"/>
  <c r="AD6" i="13" s="1"/>
  <c r="AL38" i="3"/>
  <c r="AD2" i="11" s="1"/>
  <c r="AL74" i="3"/>
  <c r="AD3" i="16" s="1"/>
  <c r="AL73" i="3"/>
  <c r="AD2" i="16" s="1"/>
  <c r="AL59" i="3"/>
  <c r="AD2" i="14" s="1"/>
  <c r="AL47" i="3"/>
  <c r="AD4" i="12" s="1"/>
  <c r="AL49" i="3"/>
  <c r="AD6" i="12" s="1"/>
  <c r="AL40" i="3"/>
  <c r="AD4" i="11" s="1"/>
  <c r="AL69" i="3"/>
  <c r="AD5" i="15" s="1"/>
  <c r="AL68" i="3"/>
  <c r="AD4" i="15" s="1"/>
  <c r="AL34" i="3"/>
  <c r="AD5" i="10" s="1"/>
  <c r="AL60" i="3"/>
  <c r="AD3" i="14" s="1"/>
  <c r="AL55" i="3"/>
  <c r="AD5" i="13" s="1"/>
  <c r="AL27" i="3"/>
  <c r="AD5" i="9" s="1"/>
  <c r="AL48" i="3"/>
  <c r="AD5" i="12" s="1"/>
  <c r="AL39" i="3"/>
  <c r="AD3" i="11" s="1"/>
  <c r="AL63" i="3"/>
  <c r="AD6" i="14" s="1"/>
  <c r="AL54" i="3"/>
  <c r="AD4" i="13" s="1"/>
  <c r="AL20" i="3"/>
  <c r="AD5" i="8" s="1"/>
  <c r="AL84" i="3"/>
  <c r="AD6" i="17" s="1"/>
  <c r="AL81" i="3"/>
  <c r="AD3" i="17" s="1"/>
  <c r="AL33" i="3"/>
  <c r="AD4" i="10" s="1"/>
  <c r="AL26" i="3"/>
  <c r="AD4" i="9" s="1"/>
  <c r="AL83" i="3"/>
  <c r="AD5" i="17" s="1"/>
  <c r="AL35" i="3"/>
  <c r="AD6" i="10" s="1"/>
  <c r="AL28" i="3"/>
  <c r="AD6" i="9" s="1"/>
  <c r="AL32" i="3"/>
  <c r="AD3" i="10" s="1"/>
  <c r="AL25" i="3"/>
  <c r="AD3" i="9" s="1"/>
  <c r="AL21" i="3"/>
  <c r="AD6" i="8" s="1"/>
  <c r="AM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L12" i="3"/>
  <c r="AD4" i="2" s="1"/>
  <c r="AL13" i="3"/>
  <c r="AD5" i="2" s="1"/>
  <c r="AL11" i="3"/>
  <c r="AD3" i="2" s="1"/>
  <c r="AM24" i="3" l="1"/>
  <c r="AE2" i="9" s="1"/>
  <c r="AM10" i="3"/>
  <c r="AE2" i="2" s="1"/>
  <c r="AM31" i="3"/>
  <c r="AM14" i="3"/>
  <c r="AE6" i="2" s="1"/>
  <c r="AM80" i="3"/>
  <c r="AE2" i="17" s="1"/>
  <c r="AM17" i="3"/>
  <c r="AE2" i="8" s="1"/>
  <c r="AM36" i="3"/>
  <c r="AE7" i="10" s="1"/>
  <c r="AM37" i="3"/>
  <c r="AE8" i="10" s="1"/>
  <c r="AM44" i="3"/>
  <c r="AE8" i="11" s="1"/>
  <c r="AM50" i="3"/>
  <c r="AE7" i="12" s="1"/>
  <c r="AM58" i="3"/>
  <c r="AE8" i="13" s="1"/>
  <c r="AM64" i="3"/>
  <c r="AE7" i="14" s="1"/>
  <c r="AM29" i="3"/>
  <c r="AE7" i="9" s="1"/>
  <c r="AM43" i="3"/>
  <c r="AE7" i="11" s="1"/>
  <c r="AM51" i="3"/>
  <c r="AE8" i="12" s="1"/>
  <c r="AM57" i="3"/>
  <c r="AE7" i="13" s="1"/>
  <c r="AM65" i="3"/>
  <c r="AE8" i="14" s="1"/>
  <c r="AM71" i="3"/>
  <c r="AE7" i="15" s="1"/>
  <c r="AM79" i="3"/>
  <c r="AE8" i="16" s="1"/>
  <c r="AM85" i="3"/>
  <c r="AE7" i="17" s="1"/>
  <c r="AM72" i="3"/>
  <c r="AE8" i="15" s="1"/>
  <c r="AM78" i="3"/>
  <c r="AE7" i="16" s="1"/>
  <c r="AM92" i="3"/>
  <c r="AM93" i="3"/>
  <c r="AM30" i="3"/>
  <c r="AE8" i="9" s="1"/>
  <c r="AM22" i="3"/>
  <c r="AE7" i="8" s="1"/>
  <c r="AM86" i="3"/>
  <c r="AE8" i="17" s="1"/>
  <c r="AM15" i="3"/>
  <c r="AE7" i="2" s="1"/>
  <c r="AM18" i="3"/>
  <c r="AE3" i="8" s="1"/>
  <c r="AM16" i="3"/>
  <c r="AE8" i="2" s="1"/>
  <c r="AM23" i="3"/>
  <c r="AE8" i="8" s="1"/>
  <c r="AM90" i="3"/>
  <c r="AM88" i="3"/>
  <c r="AM42" i="3"/>
  <c r="AE6" i="11" s="1"/>
  <c r="AM53" i="3"/>
  <c r="AE3" i="13" s="1"/>
  <c r="AM91" i="3"/>
  <c r="AM89" i="3"/>
  <c r="AM87" i="3"/>
  <c r="AM82" i="3"/>
  <c r="AE4" i="17" s="1"/>
  <c r="AM75" i="3"/>
  <c r="AE4" i="16" s="1"/>
  <c r="AM70" i="3"/>
  <c r="AE6" i="15" s="1"/>
  <c r="AM66" i="3"/>
  <c r="AE2" i="15" s="1"/>
  <c r="AM52" i="3"/>
  <c r="AE2" i="13" s="1"/>
  <c r="AM76" i="3"/>
  <c r="AE5" i="16" s="1"/>
  <c r="AM61" i="3"/>
  <c r="AE4" i="14" s="1"/>
  <c r="AM62" i="3"/>
  <c r="AE5" i="14" s="1"/>
  <c r="AM46" i="3"/>
  <c r="AE3" i="12" s="1"/>
  <c r="AM41" i="3"/>
  <c r="AE5" i="11" s="1"/>
  <c r="AM34" i="3"/>
  <c r="AE5" i="10" s="1"/>
  <c r="AM74" i="3"/>
  <c r="AE3" i="16" s="1"/>
  <c r="AM55" i="3"/>
  <c r="AE5" i="13" s="1"/>
  <c r="AM39" i="3"/>
  <c r="AE3" i="11" s="1"/>
  <c r="AM63" i="3"/>
  <c r="AE6" i="14" s="1"/>
  <c r="AM56" i="3"/>
  <c r="AE6" i="13" s="1"/>
  <c r="AM47" i="3"/>
  <c r="AE4" i="12" s="1"/>
  <c r="AM69" i="3"/>
  <c r="AE5" i="15" s="1"/>
  <c r="AM59" i="3"/>
  <c r="AE2" i="14" s="1"/>
  <c r="AM38" i="3"/>
  <c r="AE2" i="11" s="1"/>
  <c r="AM49" i="3"/>
  <c r="AE6" i="12" s="1"/>
  <c r="AM45" i="3"/>
  <c r="AE2" i="12" s="1"/>
  <c r="AM40" i="3"/>
  <c r="AE4" i="11" s="1"/>
  <c r="AM27" i="3"/>
  <c r="AE5" i="9" s="1"/>
  <c r="AM19" i="3"/>
  <c r="AE4" i="8" s="1"/>
  <c r="AM48" i="3"/>
  <c r="AE5" i="12" s="1"/>
  <c r="AM77" i="3"/>
  <c r="AE6" i="16" s="1"/>
  <c r="AM73" i="3"/>
  <c r="AE2" i="16" s="1"/>
  <c r="AM67" i="3"/>
  <c r="AE3" i="15" s="1"/>
  <c r="AM60" i="3"/>
  <c r="AE3" i="14" s="1"/>
  <c r="AM68" i="3"/>
  <c r="AE4" i="15" s="1"/>
  <c r="AM54" i="3"/>
  <c r="AE4" i="13" s="1"/>
  <c r="AM20" i="3"/>
  <c r="AE5" i="8" s="1"/>
  <c r="AM84" i="3"/>
  <c r="AE6" i="17" s="1"/>
  <c r="AM81" i="3"/>
  <c r="AE3" i="17" s="1"/>
  <c r="AM26" i="3"/>
  <c r="AE4" i="9" s="1"/>
  <c r="AM33" i="3"/>
  <c r="AE4" i="10" s="1"/>
  <c r="AM83" i="3"/>
  <c r="AE5" i="17" s="1"/>
  <c r="AE2" i="10"/>
  <c r="AM35" i="3"/>
  <c r="AE6" i="10" s="1"/>
  <c r="AM28" i="3"/>
  <c r="AE6" i="9" s="1"/>
  <c r="AM25" i="3"/>
  <c r="AE3" i="9" s="1"/>
  <c r="AM21" i="3"/>
  <c r="AE6" i="8" s="1"/>
  <c r="AM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M12" i="3"/>
  <c r="AE4" i="2" s="1"/>
  <c r="AM13" i="3"/>
  <c r="AE5" i="2" s="1"/>
  <c r="AM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<sst xmlns="http://schemas.openxmlformats.org/spreadsheetml/2006/main" count="1826" uniqueCount="1000">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</sst>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Data!$J$17:$AM$17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Data!$J$10:$AM$10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361950</xdr:colOff>
      <xdr:row>31</xdr:row>
      <xdr:rowOff>141287</xdr:rowOff>
    </xdr:from>
    <xdr:to>
      <xdr:col>30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topLeftCell="A23"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Data!J10</f>
        <v>1.7999999999999999E-2</v>
      </c>
      <c r="C2">
        <f>Data!K10</f>
        <v>4.8000000000000001E-2</v>
      </c>
      <c r="D2">
        <f>Data!L10</f>
        <v>9.9000000000000005E-2</v>
      </c>
      <c r="E2">
        <f>Data!M10</f>
        <v>0.11695001406416487</v>
      </c>
      <c r="F2">
        <f>Data!N10</f>
        <v>0.13877269058395222</v>
      </c>
      <c r="G2">
        <f>Data!O10</f>
        <v>0.16657479699442046</v>
      </c>
      <c r="H2">
        <f>Data!P10</f>
        <v>0.20137571999690912</v>
      </c>
      <c r="I2">
        <f>Data!Q10</f>
        <v>0.2439885939545019</v>
      </c>
      <c r="J2">
        <f>Data!R10</f>
        <v>0.2947822959785894</v>
      </c>
      <c r="K2">
        <f>Data!S10</f>
        <v>0.35342187838502587</v>
      </c>
      <c r="L2">
        <f>Data!T10</f>
        <v>0.41867144928034067</v>
      </c>
      <c r="M2">
        <f>Data!U10</f>
        <v>0.4883667872327504</v>
      </c>
      <c r="N2">
        <f>Data!V10</f>
        <v>0.55963321276724964</v>
      </c>
      <c r="O2">
        <f>Data!W10</f>
        <v>0.62932855071965943</v>
      </c>
      <c r="P2">
        <f>Data!X10</f>
        <v>0.69457812161497412</v>
      </c>
      <c r="Q2">
        <f>Data!Y10</f>
        <v>0.75321770402141064</v>
      </c>
      <c r="R2">
        <f>Data!Z10</f>
        <v>0.80401140604549803</v>
      </c>
      <c r="S2">
        <f>Data!AA10</f>
        <v>0.84662428000309087</v>
      </c>
      <c r="T2">
        <f>Data!AB10</f>
        <v>0.88142520300557958</v>
      </c>
      <c r="U2">
        <f>Data!AC10</f>
        <v>0.90922730941604779</v>
      </c>
      <c r="V2">
        <f>Data!AD10</f>
        <v>0.9310499859358351</v>
      </c>
      <c r="W2">
        <f>Data!AE10</f>
        <v>0.94794338601042438</v>
      </c>
      <c r="X2">
        <f>Data!AF10</f>
        <v>0.96088110315315733</v>
      </c>
      <c r="Y2">
        <f>Data!AG10</f>
        <v>0.97070804589199511</v>
      </c>
      <c r="Z2">
        <f>Data!AH10</f>
        <v>0.97812554384565553</v>
      </c>
      <c r="AA2">
        <f>Data!AI10</f>
        <v>0.98369792028342729</v>
      </c>
      <c r="AB2">
        <f>Data!AJ10</f>
        <v>0.98786928331016577</v>
      </c>
      <c r="AC2">
        <f>Data!AK10</f>
        <v>0.9909835665099872</v>
      </c>
      <c r="AD2">
        <f>Data!AL10</f>
        <v>0.99330402502844461</v>
      </c>
      <c r="AE2">
        <f>Data!AM10</f>
        <v>0.99503044033973242</v>
      </c>
    </row>
    <row r="3" spans="1:31" x14ac:dyDescent="0.25">
      <c r="A3" t="s">
        <v>2</v>
      </c>
      <c r="B3">
        <f>Data!J11</f>
        <v>3.7087168441147616E-4</v>
      </c>
      <c r="C3">
        <f>Data!K11</f>
        <v>3.8364380292024329E-4</v>
      </c>
      <c r="D3">
        <f>Data!L11</f>
        <v>3.8802358589285646E-4</v>
      </c>
      <c r="E3">
        <f>Data!M11</f>
        <v>3.9386472794848996E-4</v>
      </c>
      <c r="F3">
        <f>Data!N11</f>
        <v>4.016229007564876E-4</v>
      </c>
      <c r="G3">
        <f>Data!O11</f>
        <v>4.118712494037081E-4</v>
      </c>
      <c r="H3">
        <f>Data!P11</f>
        <v>4.253120147933965E-4</v>
      </c>
      <c r="I3">
        <f>Data!Q11</f>
        <v>4.4277430100040505E-4</v>
      </c>
      <c r="J3">
        <f>Data!R11</f>
        <v>4.6518565084723181E-4</v>
      </c>
      <c r="K3">
        <f>Data!S11</f>
        <v>4.935016238293516E-4</v>
      </c>
      <c r="L3">
        <f>Data!T11</f>
        <v>5.2857815597262656E-4</v>
      </c>
      <c r="M3">
        <f>Data!U11</f>
        <v>5.7098150943230659E-4</v>
      </c>
      <c r="N3">
        <f>Data!V11</f>
        <v>6.207552154704006E-4</v>
      </c>
      <c r="O3">
        <f>Data!W11</f>
        <v>6.7720104282073751E-4</v>
      </c>
      <c r="P3">
        <f>Data!X11</f>
        <v>7.387652100527514E-4</v>
      </c>
      <c r="Q3">
        <f>Data!Y11</f>
        <v>8.0312060515064557E-4</v>
      </c>
      <c r="R3">
        <f>Data!Z11</f>
        <v>8.6747600024853974E-4</v>
      </c>
      <c r="S3">
        <f>Data!AA11</f>
        <v>9.2904016748055363E-4</v>
      </c>
      <c r="T3">
        <f>Data!AB11</f>
        <v>9.8548599483089076E-4</v>
      </c>
      <c r="U3">
        <f>Data!AC11</f>
        <v>1.0352597008689846E-3</v>
      </c>
      <c r="V3">
        <f>Data!AD11</f>
        <v>1.0776630543286646E-3</v>
      </c>
      <c r="W3">
        <f>Data!AE11</f>
        <v>1.1127395864719398E-3</v>
      </c>
      <c r="X3">
        <f>Data!AF11</f>
        <v>1.1410555594540594E-3</v>
      </c>
      <c r="Y3">
        <f>Data!AG11</f>
        <v>1.1634669093008863E-3</v>
      </c>
      <c r="Z3">
        <f>Data!AH11</f>
        <v>1.1809291955078949E-3</v>
      </c>
      <c r="AA3">
        <f>Data!AI11</f>
        <v>1.1943699608975833E-3</v>
      </c>
      <c r="AB3">
        <f>Data!AJ11</f>
        <v>1.2046183095448036E-3</v>
      </c>
      <c r="AC3">
        <f>Data!AK11</f>
        <v>1.2123764823528012E-3</v>
      </c>
      <c r="AD3">
        <f>Data!AL11</f>
        <v>1.2182176244084349E-3</v>
      </c>
      <c r="AE3">
        <f>Data!AM11</f>
        <v>1.2225974073810479E-3</v>
      </c>
    </row>
    <row r="4" spans="1:31" x14ac:dyDescent="0.25">
      <c r="A4" t="s">
        <v>3</v>
      </c>
      <c r="B4">
        <f>Data!J12</f>
        <v>1</v>
      </c>
      <c r="C4" t="e">
        <f>Data!K12</f>
        <v>#VALUE!</v>
      </c>
      <c r="D4" t="e">
        <f>Data!L12</f>
        <v>#VALUE!</v>
      </c>
      <c r="E4" t="e">
        <f>Data!M12</f>
        <v>#VALUE!</v>
      </c>
      <c r="F4" t="e">
        <f>Data!N12</f>
        <v>#VALUE!</v>
      </c>
      <c r="G4" t="e">
        <f>Data!O12</f>
        <v>#VALUE!</v>
      </c>
      <c r="H4" t="e">
        <f>Data!P12</f>
        <v>#VALUE!</v>
      </c>
      <c r="I4" t="e">
        <f>Data!Q12</f>
        <v>#VALUE!</v>
      </c>
      <c r="J4" t="e">
        <f>Data!R12</f>
        <v>#VALUE!</v>
      </c>
      <c r="K4" t="e">
        <f>Data!S12</f>
        <v>#VALUE!</v>
      </c>
      <c r="L4" t="e">
        <f>Data!T12</f>
        <v>#VALUE!</v>
      </c>
      <c r="M4" t="e">
        <f>Data!U12</f>
        <v>#VALUE!</v>
      </c>
      <c r="N4" t="e">
        <f>Data!V12</f>
        <v>#VALUE!</v>
      </c>
      <c r="O4" t="e">
        <f>Data!W12</f>
        <v>#VALUE!</v>
      </c>
      <c r="P4" t="e">
        <f>Data!X12</f>
        <v>#VALUE!</v>
      </c>
      <c r="Q4" t="e">
        <f>Data!Y12</f>
        <v>#VALUE!</v>
      </c>
      <c r="R4" t="e">
        <f>Data!Z12</f>
        <v>#VALUE!</v>
      </c>
      <c r="S4" t="e">
        <f>Data!AA12</f>
        <v>#VALUE!</v>
      </c>
      <c r="T4" t="e">
        <f>Data!AB12</f>
        <v>#VALUE!</v>
      </c>
      <c r="U4" t="e">
        <f>Data!AC12</f>
        <v>#VALUE!</v>
      </c>
      <c r="V4" t="e">
        <f>Data!AD12</f>
        <v>#VALUE!</v>
      </c>
      <c r="W4" t="e">
        <f>Data!AE12</f>
        <v>#VALUE!</v>
      </c>
      <c r="X4" t="e">
        <f>Data!AF12</f>
        <v>#VALUE!</v>
      </c>
      <c r="Y4" t="e">
        <f>Data!AG12</f>
        <v>#VALUE!</v>
      </c>
      <c r="Z4" t="e">
        <f>Data!AH12</f>
        <v>#VALUE!</v>
      </c>
      <c r="AA4" t="e">
        <f>Data!AI12</f>
        <v>#VALUE!</v>
      </c>
      <c r="AB4" t="e">
        <f>Data!AJ12</f>
        <v>#VALUE!</v>
      </c>
      <c r="AC4" t="e">
        <f>Data!AK12</f>
        <v>#VALUE!</v>
      </c>
      <c r="AD4" t="e">
        <f>Data!AL12</f>
        <v>#VALUE!</v>
      </c>
      <c r="AE4" t="e">
        <f>Data!AM12</f>
        <v>#VALUE!</v>
      </c>
    </row>
    <row r="5" spans="1:31" x14ac:dyDescent="0.25">
      <c r="A5" t="s">
        <v>4</v>
      </c>
      <c r="B5">
        <f>Data!J13</f>
        <v>4.6260368305253595E-3</v>
      </c>
      <c r="C5" t="e">
        <f>Data!K13</f>
        <v>#VALUE!</v>
      </c>
      <c r="D5" t="e">
        <f>Data!L13</f>
        <v>#VALUE!</v>
      </c>
      <c r="E5" t="e">
        <f>Data!M13</f>
        <v>#VALUE!</v>
      </c>
      <c r="F5" t="e">
        <f>Data!N13</f>
        <v>#VALUE!</v>
      </c>
      <c r="G5" t="e">
        <f>Data!O13</f>
        <v>#VALUE!</v>
      </c>
      <c r="H5" t="e">
        <f>Data!P13</f>
        <v>#VALUE!</v>
      </c>
      <c r="I5" t="e">
        <f>Data!Q13</f>
        <v>#VALUE!</v>
      </c>
      <c r="J5" t="e">
        <f>Data!R13</f>
        <v>#VALUE!</v>
      </c>
      <c r="K5" t="e">
        <f>Data!S13</f>
        <v>#VALUE!</v>
      </c>
      <c r="L5" t="e">
        <f>Data!T13</f>
        <v>#VALUE!</v>
      </c>
      <c r="M5" t="e">
        <f>Data!U13</f>
        <v>#VALUE!</v>
      </c>
      <c r="N5" t="e">
        <f>Data!V13</f>
        <v>#VALUE!</v>
      </c>
      <c r="O5" t="e">
        <f>Data!W13</f>
        <v>#VALUE!</v>
      </c>
      <c r="P5" t="e">
        <f>Data!X13</f>
        <v>#VALUE!</v>
      </c>
      <c r="Q5" t="e">
        <f>Data!Y13</f>
        <v>#VALUE!</v>
      </c>
      <c r="R5" t="e">
        <f>Data!Z13</f>
        <v>#VALUE!</v>
      </c>
      <c r="S5" t="e">
        <f>Data!AA13</f>
        <v>#VALUE!</v>
      </c>
      <c r="T5" t="e">
        <f>Data!AB13</f>
        <v>#VALUE!</v>
      </c>
      <c r="U5" t="e">
        <f>Data!AC13</f>
        <v>#VALUE!</v>
      </c>
      <c r="V5" t="e">
        <f>Data!AD13</f>
        <v>#VALUE!</v>
      </c>
      <c r="W5" t="e">
        <f>Data!AE13</f>
        <v>#VALUE!</v>
      </c>
      <c r="X5" t="e">
        <f>Data!AF13</f>
        <v>#VALUE!</v>
      </c>
      <c r="Y5" t="e">
        <f>Data!AG13</f>
        <v>#VALUE!</v>
      </c>
      <c r="Z5" t="e">
        <f>Data!AH13</f>
        <v>#VALUE!</v>
      </c>
      <c r="AA5" t="e">
        <f>Data!AI13</f>
        <v>#VALUE!</v>
      </c>
      <c r="AB5" t="e">
        <f>Data!AJ13</f>
        <v>#VALUE!</v>
      </c>
      <c r="AC5" t="e">
        <f>Data!AK13</f>
        <v>#VALUE!</v>
      </c>
      <c r="AD5" t="e">
        <f>Data!AL13</f>
        <v>#VALUE!</v>
      </c>
      <c r="AE5" t="e">
        <f>Data!AM13</f>
        <v>#VALUE!</v>
      </c>
    </row>
    <row r="6" spans="1:31" x14ac:dyDescent="0.25">
      <c r="A6" t="s">
        <v>5</v>
      </c>
      <c r="B6">
        <f>Data!J14</f>
        <v>4.1999999999999997E-3</v>
      </c>
      <c r="C6">
        <f>Data!K14</f>
        <v>8.0000000000000002E-3</v>
      </c>
      <c r="D6">
        <f>Data!L14</f>
        <v>1.2004677525762598E-2</v>
      </c>
      <c r="E6">
        <f>Data!M14</f>
        <v>1.3231241043871491E-2</v>
      </c>
      <c r="F6">
        <f>Data!N14</f>
        <v>1.4766575882216582E-2</v>
      </c>
      <c r="G6">
        <f>Data!O14</f>
        <v>1.664655561563979E-2</v>
      </c>
      <c r="H6">
        <f>Data!P14</f>
        <v>1.8887454234349531E-2</v>
      </c>
      <c r="I6">
        <f>Data!Q14</f>
        <v>2.1474494634633495E-2</v>
      </c>
      <c r="J6">
        <f>Data!R14</f>
        <v>2.435315217413268E-2</v>
      </c>
      <c r="K6">
        <f>Data!S14</f>
        <v>2.742794649556252E-2</v>
      </c>
      <c r="L6">
        <f>Data!T14</f>
        <v>3.0572053504437483E-2</v>
      </c>
      <c r="M6">
        <f>Data!U14</f>
        <v>3.3646847825867326E-2</v>
      </c>
      <c r="N6">
        <f>Data!V14</f>
        <v>3.6525505365366501E-2</v>
      </c>
      <c r="O6">
        <f>Data!W14</f>
        <v>3.9112545765650472E-2</v>
      </c>
      <c r="P6">
        <f>Data!X14</f>
        <v>4.1353444384360213E-2</v>
      </c>
      <c r="Q6">
        <f>Data!Y14</f>
        <v>4.3233424117783421E-2</v>
      </c>
      <c r="R6">
        <f>Data!Z14</f>
        <v>4.4768758956128508E-2</v>
      </c>
      <c r="S6">
        <f>Data!AA14</f>
        <v>4.5995322474237404E-2</v>
      </c>
      <c r="T6">
        <f>Data!AB14</f>
        <v>4.6958087614816256E-2</v>
      </c>
      <c r="U6">
        <f>Data!AC14</f>
        <v>4.7703384676930492E-2</v>
      </c>
      <c r="V6">
        <f>Data!AD14</f>
        <v>4.8274166315580479E-2</v>
      </c>
      <c r="W6">
        <f>Data!AE14</f>
        <v>4.8707707906999784E-2</v>
      </c>
      <c r="X6">
        <f>Data!AF14</f>
        <v>4.9034950463778926E-2</v>
      </c>
      <c r="Y6">
        <f>Data!AG14</f>
        <v>4.9280790600739442E-2</v>
      </c>
      <c r="Z6">
        <f>Data!AH14</f>
        <v>4.9464821322507319E-2</v>
      </c>
      <c r="AA6">
        <f>Data!AI14</f>
        <v>4.9602216169558261E-2</v>
      </c>
      <c r="AB6">
        <f>Data!AJ14</f>
        <v>4.9704589339490207E-2</v>
      </c>
      <c r="AC6">
        <f>Data!AK14</f>
        <v>4.9780754720870554E-2</v>
      </c>
      <c r="AD6">
        <f>Data!AL14</f>
        <v>4.9837359055491817E-2</v>
      </c>
      <c r="AE6">
        <f>Data!AM14</f>
        <v>4.9879391575460584E-2</v>
      </c>
    </row>
    <row r="7" spans="1:31" x14ac:dyDescent="0.25">
      <c r="A7" t="s">
        <v>124</v>
      </c>
      <c r="B7">
        <f>Data!J15</f>
        <v>2.9379012033304164E-4</v>
      </c>
      <c r="C7" t="e">
        <f>Data!K15</f>
        <v>#VALUE!</v>
      </c>
      <c r="D7" t="e">
        <f>Data!L15</f>
        <v>#VALUE!</v>
      </c>
      <c r="E7" t="e">
        <f>Data!M15</f>
        <v>#VALUE!</v>
      </c>
      <c r="F7" t="e">
        <f>Data!N15</f>
        <v>#VALUE!</v>
      </c>
      <c r="G7" t="e">
        <f>Data!O15</f>
        <v>#VALUE!</v>
      </c>
      <c r="H7" t="e">
        <f>Data!P15</f>
        <v>#VALUE!</v>
      </c>
      <c r="I7" t="e">
        <f>Data!Q15</f>
        <v>#VALUE!</v>
      </c>
      <c r="J7" t="e">
        <f>Data!R15</f>
        <v>#VALUE!</v>
      </c>
      <c r="K7" t="e">
        <f>Data!S15</f>
        <v>#VALUE!</v>
      </c>
      <c r="L7" t="e">
        <f>Data!T15</f>
        <v>#VALUE!</v>
      </c>
      <c r="M7" t="e">
        <f>Data!U15</f>
        <v>#VALUE!</v>
      </c>
      <c r="N7" t="e">
        <f>Data!V15</f>
        <v>#VALUE!</v>
      </c>
      <c r="O7" t="e">
        <f>Data!W15</f>
        <v>#VALUE!</v>
      </c>
      <c r="P7" t="e">
        <f>Data!X15</f>
        <v>#VALUE!</v>
      </c>
      <c r="Q7" t="e">
        <f>Data!Y15</f>
        <v>#VALUE!</v>
      </c>
      <c r="R7" t="e">
        <f>Data!Z15</f>
        <v>#VALUE!</v>
      </c>
      <c r="S7" t="e">
        <f>Data!AA15</f>
        <v>#VALUE!</v>
      </c>
      <c r="T7" t="e">
        <f>Data!AB15</f>
        <v>#VALUE!</v>
      </c>
      <c r="U7" t="e">
        <f>Data!AC15</f>
        <v>#VALUE!</v>
      </c>
      <c r="V7" t="e">
        <f>Data!AD15</f>
        <v>#VALUE!</v>
      </c>
      <c r="W7" t="e">
        <f>Data!AE15</f>
        <v>#VALUE!</v>
      </c>
      <c r="X7" t="e">
        <f>Data!AF15</f>
        <v>#VALUE!</v>
      </c>
      <c r="Y7" t="e">
        <f>Data!AG15</f>
        <v>#VALUE!</v>
      </c>
      <c r="Z7" t="e">
        <f>Data!AH15</f>
        <v>#VALUE!</v>
      </c>
      <c r="AA7" t="e">
        <f>Data!AI15</f>
        <v>#VALUE!</v>
      </c>
      <c r="AB7" t="e">
        <f>Data!AJ15</f>
        <v>#VALUE!</v>
      </c>
      <c r="AC7" t="e">
        <f>Data!AK15</f>
        <v>#VALUE!</v>
      </c>
      <c r="AD7" t="e">
        <f>Data!AL15</f>
        <v>#VALUE!</v>
      </c>
      <c r="AE7" t="e">
        <f>Data!AM15</f>
        <v>#VALUE!</v>
      </c>
    </row>
    <row r="8" spans="1:31" x14ac:dyDescent="0.25">
      <c r="A8" t="s">
        <v>125</v>
      </c>
      <c r="B8">
        <f>Data!J16</f>
        <v>3.0883943362035788E-5</v>
      </c>
      <c r="C8">
        <f>Data!K16</f>
        <v>3.5078860889128402E-5</v>
      </c>
      <c r="D8">
        <f>Data!L16</f>
        <v>3.6517371528069407E-5</v>
      </c>
      <c r="E8">
        <f>Data!M16</f>
        <v>3.8435855855520251E-5</v>
      </c>
      <c r="F8">
        <f>Data!N16</f>
        <v>4.0983976205965081E-5</v>
      </c>
      <c r="G8">
        <f>Data!O16</f>
        <v>4.4349978277937009E-5</v>
      </c>
      <c r="H8">
        <f>Data!P16</f>
        <v>4.8764508433763626E-5</v>
      </c>
      <c r="I8">
        <f>Data!Q16</f>
        <v>5.4499880402212323E-5</v>
      </c>
      <c r="J8">
        <f>Data!R16</f>
        <v>6.1860739465156677E-5</v>
      </c>
      <c r="K8">
        <f>Data!S16</f>
        <v>7.1160932794700195E-5</v>
      </c>
      <c r="L8">
        <f>Data!T16</f>
        <v>8.268158689577577E-5</v>
      </c>
      <c r="M8">
        <f>Data!U16</f>
        <v>9.6608686813727074E-5</v>
      </c>
      <c r="N8">
        <f>Data!V16</f>
        <v>1.1295653010254654E-4</v>
      </c>
      <c r="O8">
        <f>Data!W16</f>
        <v>1.3149578733858268E-4</v>
      </c>
      <c r="P8">
        <f>Data!X16</f>
        <v>1.5171612932688805E-4</v>
      </c>
      <c r="Q8">
        <f>Data!Y16</f>
        <v>1.7285323157612058E-4</v>
      </c>
      <c r="R8">
        <f>Data!Z16</f>
        <v>1.9399033382535313E-4</v>
      </c>
      <c r="S8">
        <f>Data!AA16</f>
        <v>2.1421067581365848E-4</v>
      </c>
      <c r="T8">
        <f>Data!AB16</f>
        <v>2.3274993304969461E-4</v>
      </c>
      <c r="U8">
        <f>Data!AC16</f>
        <v>2.4909777633851408E-4</v>
      </c>
      <c r="V8">
        <f>Data!AD16</f>
        <v>2.6302487625646539E-4</v>
      </c>
      <c r="W8">
        <f>Data!AE16</f>
        <v>2.7454553035754099E-4</v>
      </c>
      <c r="X8">
        <f>Data!AF16</f>
        <v>2.8384572368708451E-4</v>
      </c>
      <c r="Y8">
        <f>Data!AG16</f>
        <v>2.9120658275002886E-4</v>
      </c>
      <c r="Z8">
        <f>Data!AH16</f>
        <v>2.9694195471847756E-4</v>
      </c>
      <c r="AA8">
        <f>Data!AI16</f>
        <v>3.0135648487430419E-4</v>
      </c>
      <c r="AB8">
        <f>Data!AJ16</f>
        <v>3.0472248694627611E-4</v>
      </c>
      <c r="AC8">
        <f>Data!AK16</f>
        <v>3.0727060729672089E-4</v>
      </c>
      <c r="AD8">
        <f>Data!AL16</f>
        <v>3.0918909162417176E-4</v>
      </c>
      <c r="AE8">
        <f>Data!AM16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Data!J17</f>
        <v>0.2</v>
      </c>
      <c r="C2">
        <f>Data!K17</f>
        <v>0.2579411882892142</v>
      </c>
      <c r="D2">
        <f>Data!L17</f>
        <v>0.27627957191928759</v>
      </c>
      <c r="E2">
        <f>Data!M17</f>
        <v>0.2996426865499332</v>
      </c>
      <c r="F2">
        <f>Data!N17</f>
        <v>0.32888715966126825</v>
      </c>
      <c r="G2">
        <f>Data!O17</f>
        <v>0.36469629744075793</v>
      </c>
      <c r="H2">
        <f>Data!P17</f>
        <v>0.40738008065427683</v>
      </c>
      <c r="I2">
        <f>Data!Q17</f>
        <v>0.45665704065968565</v>
      </c>
      <c r="J2">
        <f>Data!R17</f>
        <v>0.51148861284062241</v>
      </c>
      <c r="K2">
        <f>Data!S17</f>
        <v>0.57005612372500036</v>
      </c>
      <c r="L2">
        <f>Data!T17</f>
        <v>0.62994387627499959</v>
      </c>
      <c r="M2">
        <f>Data!U17</f>
        <v>0.68851138715937765</v>
      </c>
      <c r="N2">
        <f>Data!V17</f>
        <v>0.74334295934031447</v>
      </c>
      <c r="O2">
        <f>Data!W17</f>
        <v>0.79261991934572329</v>
      </c>
      <c r="P2">
        <f>Data!X17</f>
        <v>0.83530370255924202</v>
      </c>
      <c r="Q2">
        <f>Data!Y17</f>
        <v>0.87111284033873182</v>
      </c>
      <c r="R2">
        <f>Data!Z17</f>
        <v>0.90035731345006687</v>
      </c>
      <c r="S2">
        <f>Data!AA17</f>
        <v>0.92372042808071253</v>
      </c>
      <c r="T2">
        <f>Data!AB17</f>
        <v>0.94205881171078576</v>
      </c>
      <c r="U2">
        <f>Data!AC17</f>
        <v>0.95625494622724738</v>
      </c>
      <c r="V2">
        <f>Data!AD17</f>
        <v>0.96712697743962805</v>
      </c>
      <c r="W2">
        <f>Data!AE17</f>
        <v>0.97538491251428172</v>
      </c>
      <c r="X2">
        <f>Data!AF17</f>
        <v>0.98161810407197958</v>
      </c>
      <c r="Y2">
        <f>Data!AG17</f>
        <v>0.98630077334741784</v>
      </c>
      <c r="Z2">
        <f>Data!AH17</f>
        <v>0.98980612042871075</v>
      </c>
      <c r="AA2">
        <f>Data!AI17</f>
        <v>0.99242316513444306</v>
      </c>
      <c r="AB2">
        <f>Data!AJ17</f>
        <v>0.99437313027600394</v>
      </c>
      <c r="AC2">
        <f>Data!AK17</f>
        <v>0.99582389944515337</v>
      </c>
      <c r="AD2">
        <f>Data!AL17</f>
        <v>0.99690207724746327</v>
      </c>
      <c r="AE2">
        <f>Data!AM17</f>
        <v>0.99770269667543965</v>
      </c>
    </row>
    <row r="3" spans="1:31" x14ac:dyDescent="0.25">
      <c r="A3" t="s">
        <v>2</v>
      </c>
      <c r="B3">
        <f>Data!J18</f>
        <v>1.4975764421952546E-3</v>
      </c>
      <c r="C3" t="e">
        <f>Data!K18</f>
        <v>#VALUE!</v>
      </c>
      <c r="D3" t="e">
        <f>Data!L18</f>
        <v>#VALUE!</v>
      </c>
      <c r="E3" t="e">
        <f>Data!M18</f>
        <v>#VALUE!</v>
      </c>
      <c r="F3" t="e">
        <f>Data!N18</f>
        <v>#VALUE!</v>
      </c>
      <c r="G3" t="e">
        <f>Data!O18</f>
        <v>#VALUE!</v>
      </c>
      <c r="H3" t="e">
        <f>Data!P18</f>
        <v>#VALUE!</v>
      </c>
      <c r="I3" t="e">
        <f>Data!Q18</f>
        <v>#VALUE!</v>
      </c>
      <c r="J3" t="e">
        <f>Data!R18</f>
        <v>#VALUE!</v>
      </c>
      <c r="K3" t="e">
        <f>Data!S18</f>
        <v>#VALUE!</v>
      </c>
      <c r="L3" t="e">
        <f>Data!T18</f>
        <v>#VALUE!</v>
      </c>
      <c r="M3" t="e">
        <f>Data!U18</f>
        <v>#VALUE!</v>
      </c>
      <c r="N3" t="e">
        <f>Data!V18</f>
        <v>#VALUE!</v>
      </c>
      <c r="O3" t="e">
        <f>Data!W18</f>
        <v>#VALUE!</v>
      </c>
      <c r="P3" t="e">
        <f>Data!X18</f>
        <v>#VALUE!</v>
      </c>
      <c r="Q3" t="e">
        <f>Data!Y18</f>
        <v>#VALUE!</v>
      </c>
      <c r="R3" t="e">
        <f>Data!Z18</f>
        <v>#VALUE!</v>
      </c>
      <c r="S3" t="e">
        <f>Data!AA18</f>
        <v>#VALUE!</v>
      </c>
      <c r="T3" t="e">
        <f>Data!AB18</f>
        <v>#VALUE!</v>
      </c>
      <c r="U3" t="e">
        <f>Data!AC18</f>
        <v>#VALUE!</v>
      </c>
      <c r="V3" t="e">
        <f>Data!AD18</f>
        <v>#VALUE!</v>
      </c>
      <c r="W3" t="e">
        <f>Data!AE18</f>
        <v>#VALUE!</v>
      </c>
      <c r="X3" t="e">
        <f>Data!AF18</f>
        <v>#VALUE!</v>
      </c>
      <c r="Y3" t="e">
        <f>Data!AG18</f>
        <v>#VALUE!</v>
      </c>
      <c r="Z3" t="e">
        <f>Data!AH18</f>
        <v>#VALUE!</v>
      </c>
      <c r="AA3" t="e">
        <f>Data!AI18</f>
        <v>#VALUE!</v>
      </c>
      <c r="AB3" t="e">
        <f>Data!AJ18</f>
        <v>#VALUE!</v>
      </c>
      <c r="AC3" t="e">
        <f>Data!AK18</f>
        <v>#VALUE!</v>
      </c>
      <c r="AD3" t="e">
        <f>Data!AL18</f>
        <v>#VALUE!</v>
      </c>
      <c r="AE3" t="e">
        <f>Data!AM18</f>
        <v>#VALUE!</v>
      </c>
    </row>
    <row r="4" spans="1:31" x14ac:dyDescent="0.25">
      <c r="A4" t="s">
        <v>3</v>
      </c>
      <c r="B4">
        <f>Data!J19</f>
        <v>1</v>
      </c>
      <c r="C4" t="e">
        <f>Data!K19</f>
        <v>#VALUE!</v>
      </c>
      <c r="D4" t="e">
        <f>Data!L19</f>
        <v>#VALUE!</v>
      </c>
      <c r="E4" t="e">
        <f>Data!M19</f>
        <v>#VALUE!</v>
      </c>
      <c r="F4" t="e">
        <f>Data!N19</f>
        <v>#VALUE!</v>
      </c>
      <c r="G4" t="e">
        <f>Data!O19</f>
        <v>#VALUE!</v>
      </c>
      <c r="H4" t="e">
        <f>Data!P19</f>
        <v>#VALUE!</v>
      </c>
      <c r="I4" t="e">
        <f>Data!Q19</f>
        <v>#VALUE!</v>
      </c>
      <c r="J4" t="e">
        <f>Data!R19</f>
        <v>#VALUE!</v>
      </c>
      <c r="K4" t="e">
        <f>Data!S19</f>
        <v>#VALUE!</v>
      </c>
      <c r="L4" t="e">
        <f>Data!T19</f>
        <v>#VALUE!</v>
      </c>
      <c r="M4" t="e">
        <f>Data!U19</f>
        <v>#VALUE!</v>
      </c>
      <c r="N4" t="e">
        <f>Data!V19</f>
        <v>#VALUE!</v>
      </c>
      <c r="O4" t="e">
        <f>Data!W19</f>
        <v>#VALUE!</v>
      </c>
      <c r="P4" t="e">
        <f>Data!X19</f>
        <v>#VALUE!</v>
      </c>
      <c r="Q4" t="e">
        <f>Data!Y19</f>
        <v>#VALUE!</v>
      </c>
      <c r="R4" t="e">
        <f>Data!Z19</f>
        <v>#VALUE!</v>
      </c>
      <c r="S4" t="e">
        <f>Data!AA19</f>
        <v>#VALUE!</v>
      </c>
      <c r="T4" t="e">
        <f>Data!AB19</f>
        <v>#VALUE!</v>
      </c>
      <c r="U4" t="e">
        <f>Data!AC19</f>
        <v>#VALUE!</v>
      </c>
      <c r="V4" t="e">
        <f>Data!AD19</f>
        <v>#VALUE!</v>
      </c>
      <c r="W4" t="e">
        <f>Data!AE19</f>
        <v>#VALUE!</v>
      </c>
      <c r="X4" t="e">
        <f>Data!AF19</f>
        <v>#VALUE!</v>
      </c>
      <c r="Y4" t="e">
        <f>Data!AG19</f>
        <v>#VALUE!</v>
      </c>
      <c r="Z4" t="e">
        <f>Data!AH19</f>
        <v>#VALUE!</v>
      </c>
      <c r="AA4" t="e">
        <f>Data!AI19</f>
        <v>#VALUE!</v>
      </c>
      <c r="AB4" t="e">
        <f>Data!AJ19</f>
        <v>#VALUE!</v>
      </c>
      <c r="AC4" t="e">
        <f>Data!AK19</f>
        <v>#VALUE!</v>
      </c>
      <c r="AD4" t="e">
        <f>Data!AL19</f>
        <v>#VALUE!</v>
      </c>
      <c r="AE4" t="e">
        <f>Data!AM19</f>
        <v>#VALUE!</v>
      </c>
    </row>
    <row r="5" spans="1:31" x14ac:dyDescent="0.25">
      <c r="A5" t="s">
        <v>4</v>
      </c>
      <c r="B5">
        <f>Data!J20</f>
        <v>1</v>
      </c>
      <c r="C5" t="e">
        <f>Data!K20</f>
        <v>#VALUE!</v>
      </c>
      <c r="D5" t="e">
        <f>Data!L20</f>
        <v>#VALUE!</v>
      </c>
      <c r="E5" t="e">
        <f>Data!M20</f>
        <v>#VALUE!</v>
      </c>
      <c r="F5" t="e">
        <f>Data!N20</f>
        <v>#VALUE!</v>
      </c>
      <c r="G5" t="e">
        <f>Data!O20</f>
        <v>#VALUE!</v>
      </c>
      <c r="H5" t="e">
        <f>Data!P20</f>
        <v>#VALUE!</v>
      </c>
      <c r="I5" t="e">
        <f>Data!Q20</f>
        <v>#VALUE!</v>
      </c>
      <c r="J5" t="e">
        <f>Data!R20</f>
        <v>#VALUE!</v>
      </c>
      <c r="K5" t="e">
        <f>Data!S20</f>
        <v>#VALUE!</v>
      </c>
      <c r="L5" t="e">
        <f>Data!T20</f>
        <v>#VALUE!</v>
      </c>
      <c r="M5" t="e">
        <f>Data!U20</f>
        <v>#VALUE!</v>
      </c>
      <c r="N5" t="e">
        <f>Data!V20</f>
        <v>#VALUE!</v>
      </c>
      <c r="O5" t="e">
        <f>Data!W20</f>
        <v>#VALUE!</v>
      </c>
      <c r="P5" t="e">
        <f>Data!X20</f>
        <v>#VALUE!</v>
      </c>
      <c r="Q5" t="e">
        <f>Data!Y20</f>
        <v>#VALUE!</v>
      </c>
      <c r="R5" t="e">
        <f>Data!Z20</f>
        <v>#VALUE!</v>
      </c>
      <c r="S5" t="e">
        <f>Data!AA20</f>
        <v>#VALUE!</v>
      </c>
      <c r="T5" t="e">
        <f>Data!AB20</f>
        <v>#VALUE!</v>
      </c>
      <c r="U5" t="e">
        <f>Data!AC20</f>
        <v>#VALUE!</v>
      </c>
      <c r="V5" t="e">
        <f>Data!AD20</f>
        <v>#VALUE!</v>
      </c>
      <c r="W5" t="e">
        <f>Data!AE20</f>
        <v>#VALUE!</v>
      </c>
      <c r="X5" t="e">
        <f>Data!AF20</f>
        <v>#VALUE!</v>
      </c>
      <c r="Y5" t="e">
        <f>Data!AG20</f>
        <v>#VALUE!</v>
      </c>
      <c r="Z5" t="e">
        <f>Data!AH20</f>
        <v>#VALUE!</v>
      </c>
      <c r="AA5" t="e">
        <f>Data!AI20</f>
        <v>#VALUE!</v>
      </c>
      <c r="AB5" t="e">
        <f>Data!AJ20</f>
        <v>#VALUE!</v>
      </c>
      <c r="AC5" t="e">
        <f>Data!AK20</f>
        <v>#VALUE!</v>
      </c>
      <c r="AD5" t="e">
        <f>Data!AL20</f>
        <v>#VALUE!</v>
      </c>
      <c r="AE5" t="e">
        <f>Data!AM20</f>
        <v>#VALUE!</v>
      </c>
    </row>
    <row r="6" spans="1:31" x14ac:dyDescent="0.25">
      <c r="A6" t="s">
        <v>5</v>
      </c>
      <c r="B6">
        <f>Data!J21</f>
        <v>2.8156107643030772E-4</v>
      </c>
      <c r="C6">
        <f>Data!K21</f>
        <v>1.0161028688271871E-3</v>
      </c>
      <c r="D6">
        <f>Data!L21</f>
        <v>1.26799010529499E-3</v>
      </c>
      <c r="E6">
        <f>Data!M21</f>
        <v>1.6039220771322887E-3</v>
      </c>
      <c r="F6">
        <f>Data!N21</f>
        <v>2.0501050777206073E-3</v>
      </c>
      <c r="G6">
        <f>Data!O21</f>
        <v>2.6395014554061241E-3</v>
      </c>
      <c r="H6">
        <f>Data!P21</f>
        <v>3.4124980333622964E-3</v>
      </c>
      <c r="I6">
        <f>Data!Q21</f>
        <v>4.416777707171987E-3</v>
      </c>
      <c r="J6">
        <f>Data!R21</f>
        <v>5.705684717799993E-3</v>
      </c>
      <c r="K6">
        <f>Data!S21</f>
        <v>7.3341745829285324E-3</v>
      </c>
      <c r="L6">
        <f>Data!T21</f>
        <v>9.3514733398968458E-3</v>
      </c>
      <c r="M6">
        <f>Data!U21</f>
        <v>1.1790147490354473E-2</v>
      </c>
      <c r="N6">
        <f>Data!V21</f>
        <v>1.4652700575996493E-2</v>
      </c>
      <c r="O6">
        <f>Data!W21</f>
        <v>1.7898976373295176E-2</v>
      </c>
      <c r="P6">
        <f>Data!X21</f>
        <v>2.1439614812797877E-2</v>
      </c>
      <c r="Q6">
        <f>Data!Y21</f>
        <v>2.5140780538215154E-2</v>
      </c>
      <c r="R6">
        <f>Data!Z21</f>
        <v>2.8841946263632432E-2</v>
      </c>
      <c r="S6">
        <f>Data!AA21</f>
        <v>3.2382584703135125E-2</v>
      </c>
      <c r="T6">
        <f>Data!AB21</f>
        <v>3.5628860500433818E-2</v>
      </c>
      <c r="U6">
        <f>Data!AC21</f>
        <v>3.8491413586075836E-2</v>
      </c>
      <c r="V6">
        <f>Data!AD21</f>
        <v>4.0930087736533463E-2</v>
      </c>
      <c r="W6">
        <f>Data!AE21</f>
        <v>4.2947386493501785E-2</v>
      </c>
      <c r="X6">
        <f>Data!AF21</f>
        <v>4.457587635863032E-2</v>
      </c>
      <c r="Y6">
        <f>Data!AG21</f>
        <v>4.5864783369258325E-2</v>
      </c>
      <c r="Z6">
        <f>Data!AH21</f>
        <v>4.6869063043068017E-2</v>
      </c>
      <c r="AA6">
        <f>Data!AI21</f>
        <v>4.7642059621024191E-2</v>
      </c>
      <c r="AB6">
        <f>Data!AJ21</f>
        <v>4.8231455998709705E-2</v>
      </c>
      <c r="AC6">
        <f>Data!AK21</f>
        <v>4.8677638999298022E-2</v>
      </c>
      <c r="AD6">
        <f>Data!AL21</f>
        <v>4.9013570971135324E-2</v>
      </c>
      <c r="AE6">
        <f>Data!AM21</f>
        <v>4.9265458207603127E-2</v>
      </c>
    </row>
    <row r="7" spans="1:31" x14ac:dyDescent="0.25">
      <c r="A7" t="s">
        <v>124</v>
      </c>
      <c r="B7">
        <f>Data!J22</f>
        <v>5.4448944256116078E-4</v>
      </c>
      <c r="C7" t="e">
        <f>Data!K22</f>
        <v>#VALUE!</v>
      </c>
      <c r="D7" t="e">
        <f>Data!L22</f>
        <v>#VALUE!</v>
      </c>
      <c r="E7" t="e">
        <f>Data!M22</f>
        <v>#VALUE!</v>
      </c>
      <c r="F7" t="e">
        <f>Data!N22</f>
        <v>#VALUE!</v>
      </c>
      <c r="G7" t="e">
        <f>Data!O22</f>
        <v>#VALUE!</v>
      </c>
      <c r="H7" t="e">
        <f>Data!P22</f>
        <v>#VALUE!</v>
      </c>
      <c r="I7" t="e">
        <f>Data!Q22</f>
        <v>#VALUE!</v>
      </c>
      <c r="J7" t="e">
        <f>Data!R22</f>
        <v>#VALUE!</v>
      </c>
      <c r="K7" t="e">
        <f>Data!S22</f>
        <v>#VALUE!</v>
      </c>
      <c r="L7" t="e">
        <f>Data!T22</f>
        <v>#VALUE!</v>
      </c>
      <c r="M7" t="e">
        <f>Data!U22</f>
        <v>#VALUE!</v>
      </c>
      <c r="N7" t="e">
        <f>Data!V22</f>
        <v>#VALUE!</v>
      </c>
      <c r="O7" t="e">
        <f>Data!W22</f>
        <v>#VALUE!</v>
      </c>
      <c r="P7" t="e">
        <f>Data!X22</f>
        <v>#VALUE!</v>
      </c>
      <c r="Q7" t="e">
        <f>Data!Y22</f>
        <v>#VALUE!</v>
      </c>
      <c r="R7" t="e">
        <f>Data!Z22</f>
        <v>#VALUE!</v>
      </c>
      <c r="S7" t="e">
        <f>Data!AA22</f>
        <v>#VALUE!</v>
      </c>
      <c r="T7" t="e">
        <f>Data!AB22</f>
        <v>#VALUE!</v>
      </c>
      <c r="U7" t="e">
        <f>Data!AC22</f>
        <v>#VALUE!</v>
      </c>
      <c r="V7" t="e">
        <f>Data!AD22</f>
        <v>#VALUE!</v>
      </c>
      <c r="W7" t="e">
        <f>Data!AE22</f>
        <v>#VALUE!</v>
      </c>
      <c r="X7" t="e">
        <f>Data!AF22</f>
        <v>#VALUE!</v>
      </c>
      <c r="Y7" t="e">
        <f>Data!AG22</f>
        <v>#VALUE!</v>
      </c>
      <c r="Z7" t="e">
        <f>Data!AH22</f>
        <v>#VALUE!</v>
      </c>
      <c r="AA7" t="e">
        <f>Data!AI22</f>
        <v>#VALUE!</v>
      </c>
      <c r="AB7" t="e">
        <f>Data!AJ22</f>
        <v>#VALUE!</v>
      </c>
      <c r="AC7" t="e">
        <f>Data!AK22</f>
        <v>#VALUE!</v>
      </c>
      <c r="AD7" t="e">
        <f>Data!AL22</f>
        <v>#VALUE!</v>
      </c>
      <c r="AE7" t="e">
        <f>Data!AM22</f>
        <v>#VALUE!</v>
      </c>
    </row>
    <row r="8" spans="1:31" x14ac:dyDescent="0.25">
      <c r="A8" t="s">
        <v>125</v>
      </c>
      <c r="B8">
        <f>Data!J23</f>
        <v>2.8265820535957225E-5</v>
      </c>
      <c r="C8">
        <f>Data!K23</f>
        <v>3.2499418292659206E-5</v>
      </c>
      <c r="D8">
        <f>Data!L23</f>
        <v>3.3951193059309608E-5</v>
      </c>
      <c r="E8">
        <f>Data!M23</f>
        <v>3.5887367225430346E-5</v>
      </c>
      <c r="F8">
        <f>Data!N23</f>
        <v>3.8458983122471971E-5</v>
      </c>
      <c r="G8">
        <f>Data!O23</f>
        <v>4.1856022212971344E-5</v>
      </c>
      <c r="H8">
        <f>Data!P23</f>
        <v>4.6311257588612655E-5</v>
      </c>
      <c r="I8">
        <f>Data!Q23</f>
        <v>5.2099513911331002E-5</v>
      </c>
      <c r="J8">
        <f>Data!R23</f>
        <v>5.9528245516902954E-5</v>
      </c>
      <c r="K8">
        <f>Data!S23</f>
        <v>6.8914193479541143E-5</v>
      </c>
      <c r="L8">
        <f>Data!T23</f>
        <v>8.0541076497633965E-5</v>
      </c>
      <c r="M8">
        <f>Data!U23</f>
        <v>9.4596594535641205E-5</v>
      </c>
      <c r="N8">
        <f>Data!V23</f>
        <v>1.1109517698153481E-4</v>
      </c>
      <c r="O8">
        <f>Data!W23</f>
        <v>1.2980537982545135E-4</v>
      </c>
      <c r="P8">
        <f>Data!X23</f>
        <v>1.5021216826135341E-4</v>
      </c>
      <c r="Q8">
        <f>Data!Y23</f>
        <v>1.7154417016308128E-4</v>
      </c>
      <c r="R8">
        <f>Data!Z23</f>
        <v>1.9287617206480915E-4</v>
      </c>
      <c r="S8">
        <f>Data!AA23</f>
        <v>2.1328296050071122E-4</v>
      </c>
      <c r="T8">
        <f>Data!AB23</f>
        <v>2.3199316334462775E-4</v>
      </c>
      <c r="U8">
        <f>Data!AC23</f>
        <v>2.4849174579052134E-4</v>
      </c>
      <c r="V8">
        <f>Data!AD23</f>
        <v>2.625472638285286E-4</v>
      </c>
      <c r="W8">
        <f>Data!AE23</f>
        <v>2.7417414684662147E-4</v>
      </c>
      <c r="X8">
        <f>Data!AF23</f>
        <v>2.8356009480925965E-4</v>
      </c>
      <c r="Y8">
        <f>Data!AG23</f>
        <v>2.9098882641483164E-4</v>
      </c>
      <c r="Z8">
        <f>Data!AH23</f>
        <v>2.9677708273754996E-4</v>
      </c>
      <c r="AA8">
        <f>Data!AI23</f>
        <v>3.012323181131913E-4</v>
      </c>
      <c r="AB8">
        <f>Data!AJ23</f>
        <v>3.0462935720369062E-4</v>
      </c>
      <c r="AC8">
        <f>Data!AK23</f>
        <v>3.0720097310073225E-4</v>
      </c>
      <c r="AD8">
        <f>Data!AL23</f>
        <v>3.0913714726685303E-4</v>
      </c>
      <c r="AE8">
        <f>Data!AM23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Data!J24</f>
        <v>0.6</v>
      </c>
      <c r="C2">
        <f>Data!K24</f>
        <v>0.6</v>
      </c>
      <c r="D2">
        <f>Data!L24</f>
        <v>0.62187252688637629</v>
      </c>
      <c r="E2">
        <f>Data!M24</f>
        <v>0.6289705941446071</v>
      </c>
      <c r="F2">
        <f>Data!N24</f>
        <v>0.63813978595964382</v>
      </c>
      <c r="G2">
        <f>Data!O24</f>
        <v>0.64982134327496655</v>
      </c>
      <c r="H2">
        <f>Data!P24</f>
        <v>0.66444357983063407</v>
      </c>
      <c r="I2">
        <f>Data!Q24</f>
        <v>0.68234814872037897</v>
      </c>
      <c r="J2">
        <f>Data!R24</f>
        <v>0.70369004032713844</v>
      </c>
      <c r="K2">
        <f>Data!S24</f>
        <v>0.72832852032984285</v>
      </c>
      <c r="L2">
        <f>Data!T24</f>
        <v>0.75574430642031121</v>
      </c>
      <c r="M2">
        <f>Data!U24</f>
        <v>0.78502806186250018</v>
      </c>
      <c r="N2">
        <f>Data!V24</f>
        <v>0.8149719381374998</v>
      </c>
      <c r="O2">
        <f>Data!W24</f>
        <v>0.84425569357968877</v>
      </c>
      <c r="P2">
        <f>Data!X24</f>
        <v>0.87167147967015723</v>
      </c>
      <c r="Q2">
        <f>Data!Y24</f>
        <v>0.89630995967286164</v>
      </c>
      <c r="R2">
        <f>Data!Z24</f>
        <v>0.91765185127962101</v>
      </c>
      <c r="S2">
        <f>Data!AA24</f>
        <v>0.93555642016936591</v>
      </c>
      <c r="T2">
        <f>Data!AB24</f>
        <v>0.95017865672503343</v>
      </c>
      <c r="U2">
        <f>Data!AC24</f>
        <v>0.96186021404035627</v>
      </c>
      <c r="V2">
        <f>Data!AD24</f>
        <v>0.97102940585539288</v>
      </c>
      <c r="W2">
        <f>Data!AE24</f>
        <v>0.97812747311362369</v>
      </c>
      <c r="X2">
        <f>Data!AF24</f>
        <v>0.98356348871981403</v>
      </c>
      <c r="Y2">
        <f>Data!AG24</f>
        <v>0.98769245625714075</v>
      </c>
      <c r="Z2">
        <f>Data!AH24</f>
        <v>0.99080905203598979</v>
      </c>
      <c r="AA2">
        <f>Data!AI24</f>
        <v>0.99315038667370892</v>
      </c>
      <c r="AB2">
        <f>Data!AJ24</f>
        <v>0.99490306021435537</v>
      </c>
      <c r="AC2">
        <f>Data!AK24</f>
        <v>0.99621158256722153</v>
      </c>
      <c r="AD2">
        <f>Data!AL24</f>
        <v>0.99718656513800186</v>
      </c>
      <c r="AE2">
        <f>Data!AM24</f>
        <v>0.99791194972257657</v>
      </c>
    </row>
    <row r="3" spans="1:31" x14ac:dyDescent="0.25">
      <c r="A3" t="s">
        <v>2</v>
      </c>
      <c r="B3">
        <f>Data!J25</f>
        <v>0.29802375741500553</v>
      </c>
      <c r="C3">
        <f>Data!K25</f>
        <v>0.29596244960239987</v>
      </c>
      <c r="D3">
        <f>Data!L25</f>
        <v>0.29525559107671612</v>
      </c>
      <c r="E3">
        <f>Data!M25</f>
        <v>0.29431288202296346</v>
      </c>
      <c r="F3">
        <f>Data!N25</f>
        <v>0.2930607810336332</v>
      </c>
      <c r="G3">
        <f>Data!O25</f>
        <v>0.29140678752282123</v>
      </c>
      <c r="H3">
        <f>Data!P25</f>
        <v>0.28923756597307232</v>
      </c>
      <c r="I3">
        <f>Data!Q25</f>
        <v>0.28641930626464923</v>
      </c>
      <c r="J3">
        <f>Data!R25</f>
        <v>0.28280231112804816</v>
      </c>
      <c r="K3">
        <f>Data!S25</f>
        <v>0.27823236164867954</v>
      </c>
      <c r="L3">
        <f>Data!T25</f>
        <v>0.2725713172654462</v>
      </c>
      <c r="M3">
        <f>Data!U25</f>
        <v>0.26572778823718668</v>
      </c>
      <c r="N3">
        <f>Data!V25</f>
        <v>0.25769474900033379</v>
      </c>
      <c r="O3">
        <f>Data!W25</f>
        <v>0.24858488795211589</v>
      </c>
      <c r="P3">
        <f>Data!X25</f>
        <v>0.23864897177620478</v>
      </c>
      <c r="Q3">
        <f>Data!Y25</f>
        <v>0.22826257592436899</v>
      </c>
      <c r="R3">
        <f>Data!Z25</f>
        <v>0.21787618007253318</v>
      </c>
      <c r="S3">
        <f>Data!AA25</f>
        <v>0.20794026389662207</v>
      </c>
      <c r="T3">
        <f>Data!AB25</f>
        <v>0.19883040284840414</v>
      </c>
      <c r="U3">
        <f>Data!AC25</f>
        <v>0.19079736361155128</v>
      </c>
      <c r="V3">
        <f>Data!AD25</f>
        <v>0.18395383458329176</v>
      </c>
      <c r="W3">
        <f>Data!AE25</f>
        <v>0.17829279020005839</v>
      </c>
      <c r="X3">
        <f>Data!AF25</f>
        <v>0.17372284072068978</v>
      </c>
      <c r="Y3">
        <f>Data!AG25</f>
        <v>0.17010584558408873</v>
      </c>
      <c r="Z3">
        <f>Data!AH25</f>
        <v>0.16728758587566564</v>
      </c>
      <c r="AA3">
        <f>Data!AI25</f>
        <v>0.1651183643259167</v>
      </c>
      <c r="AB3">
        <f>Data!AJ25</f>
        <v>0.16346437081510473</v>
      </c>
      <c r="AC3">
        <f>Data!AK25</f>
        <v>0.1622122698257745</v>
      </c>
      <c r="AD3">
        <f>Data!AL25</f>
        <v>0.16126956077202181</v>
      </c>
      <c r="AE3">
        <f>Data!AM25</f>
        <v>0.16056270224633809</v>
      </c>
    </row>
    <row r="4" spans="1:31" x14ac:dyDescent="0.25">
      <c r="A4" t="s">
        <v>3</v>
      </c>
      <c r="B4">
        <f>Data!J26</f>
        <v>0.29802375741500553</v>
      </c>
      <c r="C4" t="e">
        <f>Data!K26</f>
        <v>#VALUE!</v>
      </c>
      <c r="D4" t="e">
        <f>Data!L26</f>
        <v>#VALUE!</v>
      </c>
      <c r="E4" t="e">
        <f>Data!M26</f>
        <v>#VALUE!</v>
      </c>
      <c r="F4" t="e">
        <f>Data!N26</f>
        <v>#VALUE!</v>
      </c>
      <c r="G4" t="e">
        <f>Data!O26</f>
        <v>#VALUE!</v>
      </c>
      <c r="H4" t="e">
        <f>Data!P26</f>
        <v>#VALUE!</v>
      </c>
      <c r="I4" t="e">
        <f>Data!Q26</f>
        <v>#VALUE!</v>
      </c>
      <c r="J4" t="e">
        <f>Data!R26</f>
        <v>#VALUE!</v>
      </c>
      <c r="K4" t="e">
        <f>Data!S26</f>
        <v>#VALUE!</v>
      </c>
      <c r="L4" t="e">
        <f>Data!T26</f>
        <v>#VALUE!</v>
      </c>
      <c r="M4" t="e">
        <f>Data!U26</f>
        <v>#VALUE!</v>
      </c>
      <c r="N4" t="e">
        <f>Data!V26</f>
        <v>#VALUE!</v>
      </c>
      <c r="O4" t="e">
        <f>Data!W26</f>
        <v>#VALUE!</v>
      </c>
      <c r="P4" t="e">
        <f>Data!X26</f>
        <v>#VALUE!</v>
      </c>
      <c r="Q4" t="e">
        <f>Data!Y26</f>
        <v>#VALUE!</v>
      </c>
      <c r="R4" t="e">
        <f>Data!Z26</f>
        <v>#VALUE!</v>
      </c>
      <c r="S4" t="e">
        <f>Data!AA26</f>
        <v>#VALUE!</v>
      </c>
      <c r="T4" t="e">
        <f>Data!AB26</f>
        <v>#VALUE!</v>
      </c>
      <c r="U4" t="e">
        <f>Data!AC26</f>
        <v>#VALUE!</v>
      </c>
      <c r="V4" t="e">
        <f>Data!AD26</f>
        <v>#VALUE!</v>
      </c>
      <c r="W4" t="e">
        <f>Data!AE26</f>
        <v>#VALUE!</v>
      </c>
      <c r="X4" t="e">
        <f>Data!AF26</f>
        <v>#VALUE!</v>
      </c>
      <c r="Y4" t="e">
        <f>Data!AG26</f>
        <v>#VALUE!</v>
      </c>
      <c r="Z4" t="e">
        <f>Data!AH26</f>
        <v>#VALUE!</v>
      </c>
      <c r="AA4" t="e">
        <f>Data!AI26</f>
        <v>#VALUE!</v>
      </c>
      <c r="AB4" t="e">
        <f>Data!AJ26</f>
        <v>#VALUE!</v>
      </c>
      <c r="AC4" t="e">
        <f>Data!AK26</f>
        <v>#VALUE!</v>
      </c>
      <c r="AD4" t="e">
        <f>Data!AL26</f>
        <v>#VALUE!</v>
      </c>
      <c r="AE4" t="e">
        <f>Data!AM26</f>
        <v>#VALUE!</v>
      </c>
    </row>
    <row r="5" spans="1:31" x14ac:dyDescent="0.25">
      <c r="A5" t="s">
        <v>4</v>
      </c>
      <c r="B5">
        <f>Data!J27</f>
        <v>1</v>
      </c>
      <c r="C5" t="e">
        <f>Data!K27</f>
        <v>#VALUE!</v>
      </c>
      <c r="D5" t="e">
        <f>Data!L27</f>
        <v>#VALUE!</v>
      </c>
      <c r="E5" t="e">
        <f>Data!M27</f>
        <v>#VALUE!</v>
      </c>
      <c r="F5" t="e">
        <f>Data!N27</f>
        <v>#VALUE!</v>
      </c>
      <c r="G5" t="e">
        <f>Data!O27</f>
        <v>#VALUE!</v>
      </c>
      <c r="H5" t="e">
        <f>Data!P27</f>
        <v>#VALUE!</v>
      </c>
      <c r="I5" t="e">
        <f>Data!Q27</f>
        <v>#VALUE!</v>
      </c>
      <c r="J5" t="e">
        <f>Data!R27</f>
        <v>#VALUE!</v>
      </c>
      <c r="K5" t="e">
        <f>Data!S27</f>
        <v>#VALUE!</v>
      </c>
      <c r="L5" t="e">
        <f>Data!T27</f>
        <v>#VALUE!</v>
      </c>
      <c r="M5" t="e">
        <f>Data!U27</f>
        <v>#VALUE!</v>
      </c>
      <c r="N5" t="e">
        <f>Data!V27</f>
        <v>#VALUE!</v>
      </c>
      <c r="O5" t="e">
        <f>Data!W27</f>
        <v>#VALUE!</v>
      </c>
      <c r="P5" t="e">
        <f>Data!X27</f>
        <v>#VALUE!</v>
      </c>
      <c r="Q5" t="e">
        <f>Data!Y27</f>
        <v>#VALUE!</v>
      </c>
      <c r="R5" t="e">
        <f>Data!Z27</f>
        <v>#VALUE!</v>
      </c>
      <c r="S5" t="e">
        <f>Data!AA27</f>
        <v>#VALUE!</v>
      </c>
      <c r="T5" t="e">
        <f>Data!AB27</f>
        <v>#VALUE!</v>
      </c>
      <c r="U5" t="e">
        <f>Data!AC27</f>
        <v>#VALUE!</v>
      </c>
      <c r="V5" t="e">
        <f>Data!AD27</f>
        <v>#VALUE!</v>
      </c>
      <c r="W5" t="e">
        <f>Data!AE27</f>
        <v>#VALUE!</v>
      </c>
      <c r="X5" t="e">
        <f>Data!AF27</f>
        <v>#VALUE!</v>
      </c>
      <c r="Y5" t="e">
        <f>Data!AG27</f>
        <v>#VALUE!</v>
      </c>
      <c r="Z5" t="e">
        <f>Data!AH27</f>
        <v>#VALUE!</v>
      </c>
      <c r="AA5" t="e">
        <f>Data!AI27</f>
        <v>#VALUE!</v>
      </c>
      <c r="AB5" t="e">
        <f>Data!AJ27</f>
        <v>#VALUE!</v>
      </c>
      <c r="AC5" t="e">
        <f>Data!AK27</f>
        <v>#VALUE!</v>
      </c>
      <c r="AD5" t="e">
        <f>Data!AL27</f>
        <v>#VALUE!</v>
      </c>
      <c r="AE5" t="e">
        <f>Data!AM27</f>
        <v>#VALUE!</v>
      </c>
    </row>
    <row r="6" spans="1:31" x14ac:dyDescent="0.25">
      <c r="A6" t="s">
        <v>5</v>
      </c>
      <c r="B6">
        <f>Data!J28</f>
        <v>0</v>
      </c>
      <c r="C6">
        <f>Data!K28</f>
        <v>8.8644190159638335E-5</v>
      </c>
      <c r="D6">
        <f>Data!L28</f>
        <v>1.1904183440446507E-4</v>
      </c>
      <c r="E6">
        <f>Data!M28</f>
        <v>1.5958196146119519E-4</v>
      </c>
      <c r="F6">
        <f>Data!N28</f>
        <v>2.1342713563581709E-4</v>
      </c>
      <c r="G6">
        <f>Data!O28</f>
        <v>2.845552390654007E-4</v>
      </c>
      <c r="H6">
        <f>Data!P28</f>
        <v>3.7784013634197905E-4</v>
      </c>
      <c r="I6">
        <f>Data!Q28</f>
        <v>4.9903617896353422E-4</v>
      </c>
      <c r="J6">
        <f>Data!R28</f>
        <v>6.5458092717367755E-4</v>
      </c>
      <c r="K6">
        <f>Data!S28</f>
        <v>8.5110638940292692E-4</v>
      </c>
      <c r="L6">
        <f>Data!T28</f>
        <v>1.0945531428381381E-3</v>
      </c>
      <c r="M6">
        <f>Data!U28</f>
        <v>1.3888512990058942E-3</v>
      </c>
      <c r="N6">
        <f>Data!V28</f>
        <v>1.7343029842499763E-3</v>
      </c>
      <c r="O6">
        <f>Data!W28</f>
        <v>2.1260621626452273E-3</v>
      </c>
      <c r="P6">
        <f>Data!X28</f>
        <v>2.553344899130046E-3</v>
      </c>
      <c r="Q6">
        <f>Data!Y28</f>
        <v>3.0000000000000001E-3</v>
      </c>
      <c r="R6">
        <f>Data!Z28</f>
        <v>3.4466551008699542E-3</v>
      </c>
      <c r="S6">
        <f>Data!AA28</f>
        <v>3.8739378373547728E-3</v>
      </c>
      <c r="T6">
        <f>Data!AB28</f>
        <v>4.2656970157500234E-3</v>
      </c>
      <c r="U6">
        <f>Data!AC28</f>
        <v>4.6111487009941055E-3</v>
      </c>
      <c r="V6">
        <f>Data!AD28</f>
        <v>4.9054468571618614E-3</v>
      </c>
      <c r="W6">
        <f>Data!AE28</f>
        <v>5.1488936105970736E-3</v>
      </c>
      <c r="X6">
        <f>Data!AF28</f>
        <v>5.3454190728263228E-3</v>
      </c>
      <c r="Y6">
        <f>Data!AG28</f>
        <v>5.5009638210364665E-3</v>
      </c>
      <c r="Z6">
        <f>Data!AH28</f>
        <v>5.6221598636580217E-3</v>
      </c>
      <c r="AA6">
        <f>Data!AI28</f>
        <v>5.7154447609346001E-3</v>
      </c>
      <c r="AB6">
        <f>Data!AJ28</f>
        <v>5.7865728643641829E-3</v>
      </c>
      <c r="AC6">
        <f>Data!AK28</f>
        <v>5.840418038538805E-3</v>
      </c>
      <c r="AD6">
        <f>Data!AL28</f>
        <v>5.880958165595535E-3</v>
      </c>
      <c r="AE6">
        <f>Data!AM28</f>
        <v>5.9113558098403615E-3</v>
      </c>
    </row>
    <row r="7" spans="1:31" x14ac:dyDescent="0.25">
      <c r="A7" t="s">
        <v>124</v>
      </c>
      <c r="B7">
        <f>Data!J29</f>
        <v>2.1496445375763083E-2</v>
      </c>
      <c r="C7" t="e">
        <f>Data!K29</f>
        <v>#VALUE!</v>
      </c>
      <c r="D7" t="e">
        <f>Data!L29</f>
        <v>#VALUE!</v>
      </c>
      <c r="E7" t="e">
        <f>Data!M29</f>
        <v>#VALUE!</v>
      </c>
      <c r="F7" t="e">
        <f>Data!N29</f>
        <v>#VALUE!</v>
      </c>
      <c r="G7" t="e">
        <f>Data!O29</f>
        <v>#VALUE!</v>
      </c>
      <c r="H7" t="e">
        <f>Data!P29</f>
        <v>#VALUE!</v>
      </c>
      <c r="I7" t="e">
        <f>Data!Q29</f>
        <v>#VALUE!</v>
      </c>
      <c r="J7" t="e">
        <f>Data!R29</f>
        <v>#VALUE!</v>
      </c>
      <c r="K7" t="e">
        <f>Data!S29</f>
        <v>#VALUE!</v>
      </c>
      <c r="L7" t="e">
        <f>Data!T29</f>
        <v>#VALUE!</v>
      </c>
      <c r="M7" t="e">
        <f>Data!U29</f>
        <v>#VALUE!</v>
      </c>
      <c r="N7" t="e">
        <f>Data!V29</f>
        <v>#VALUE!</v>
      </c>
      <c r="O7" t="e">
        <f>Data!W29</f>
        <v>#VALUE!</v>
      </c>
      <c r="P7" t="e">
        <f>Data!X29</f>
        <v>#VALUE!</v>
      </c>
      <c r="Q7" t="e">
        <f>Data!Y29</f>
        <v>#VALUE!</v>
      </c>
      <c r="R7" t="e">
        <f>Data!Z29</f>
        <v>#VALUE!</v>
      </c>
      <c r="S7" t="e">
        <f>Data!AA29</f>
        <v>#VALUE!</v>
      </c>
      <c r="T7" t="e">
        <f>Data!AB29</f>
        <v>#VALUE!</v>
      </c>
      <c r="U7" t="e">
        <f>Data!AC29</f>
        <v>#VALUE!</v>
      </c>
      <c r="V7" t="e">
        <f>Data!AD29</f>
        <v>#VALUE!</v>
      </c>
      <c r="W7" t="e">
        <f>Data!AE29</f>
        <v>#VALUE!</v>
      </c>
      <c r="X7" t="e">
        <f>Data!AF29</f>
        <v>#VALUE!</v>
      </c>
      <c r="Y7" t="e">
        <f>Data!AG29</f>
        <v>#VALUE!</v>
      </c>
      <c r="Z7" t="e">
        <f>Data!AH29</f>
        <v>#VALUE!</v>
      </c>
      <c r="AA7" t="e">
        <f>Data!AI29</f>
        <v>#VALUE!</v>
      </c>
      <c r="AB7" t="e">
        <f>Data!AJ29</f>
        <v>#VALUE!</v>
      </c>
      <c r="AC7" t="e">
        <f>Data!AK29</f>
        <v>#VALUE!</v>
      </c>
      <c r="AD7" t="e">
        <f>Data!AL29</f>
        <v>#VALUE!</v>
      </c>
      <c r="AE7" t="e">
        <f>Data!AM29</f>
        <v>#VALUE!</v>
      </c>
    </row>
    <row r="8" spans="1:31" x14ac:dyDescent="0.25">
      <c r="A8" t="s">
        <v>125</v>
      </c>
      <c r="B8">
        <f>Data!J30</f>
        <v>8.470448323552864E-5</v>
      </c>
      <c r="C8">
        <f>Data!K30</f>
        <v>8.2215464117929744E-4</v>
      </c>
      <c r="D8">
        <f>Data!L30</f>
        <v>1.0750392070949643E-3</v>
      </c>
      <c r="E8">
        <f>Data!M30</f>
        <v>1.4123012774822749E-3</v>
      </c>
      <c r="F8">
        <f>Data!N30</f>
        <v>1.860250907661926E-3</v>
      </c>
      <c r="G8">
        <f>Data!O30</f>
        <v>2.4519809580343683E-3</v>
      </c>
      <c r="H8">
        <f>Data!P30</f>
        <v>3.2280381605029394E-3</v>
      </c>
      <c r="I8">
        <f>Data!Q30</f>
        <v>4.2362942076558247E-3</v>
      </c>
      <c r="J8">
        <f>Data!R30</f>
        <v>5.530304553154162E-3</v>
      </c>
      <c r="K8">
        <f>Data!S30</f>
        <v>7.1652423071111148E-3</v>
      </c>
      <c r="L8">
        <f>Data!T30</f>
        <v>9.1905284138303605E-3</v>
      </c>
      <c r="M8">
        <f>Data!U30</f>
        <v>1.1638858319689102E-2</v>
      </c>
      <c r="N8">
        <f>Data!V30</f>
        <v>1.4512745478976212E-2</v>
      </c>
      <c r="O8">
        <f>Data!W30</f>
        <v>1.7771874672476845E-2</v>
      </c>
      <c r="P8">
        <f>Data!X30</f>
        <v>2.1326532015952099E-2</v>
      </c>
      <c r="Q8">
        <f>Data!Y30</f>
        <v>2.5042352241617768E-2</v>
      </c>
      <c r="R8">
        <f>Data!Z30</f>
        <v>2.8758172467283436E-2</v>
      </c>
      <c r="S8">
        <f>Data!AA30</f>
        <v>3.2312829810758684E-2</v>
      </c>
      <c r="T8">
        <f>Data!AB30</f>
        <v>3.5571959004259315E-2</v>
      </c>
      <c r="U8">
        <f>Data!AC30</f>
        <v>3.8445846163546425E-2</v>
      </c>
      <c r="V8">
        <f>Data!AD30</f>
        <v>4.0894176069405173E-2</v>
      </c>
      <c r="W8">
        <f>Data!AE30</f>
        <v>4.2919462176124419E-2</v>
      </c>
      <c r="X8">
        <f>Data!AF30</f>
        <v>4.4554399930081368E-2</v>
      </c>
      <c r="Y8">
        <f>Data!AG30</f>
        <v>4.5848410275579711E-2</v>
      </c>
      <c r="Z8">
        <f>Data!AH30</f>
        <v>4.6856666322732596E-2</v>
      </c>
      <c r="AA8">
        <f>Data!AI30</f>
        <v>4.7632723525201169E-2</v>
      </c>
      <c r="AB8">
        <f>Data!AJ30</f>
        <v>4.822445357557361E-2</v>
      </c>
      <c r="AC8">
        <f>Data!AK30</f>
        <v>4.8672403205753251E-2</v>
      </c>
      <c r="AD8">
        <f>Data!AL30</f>
        <v>4.900966527614057E-2</v>
      </c>
      <c r="AE8">
        <f>Data!AM30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Data!J31</f>
        <v>0.5</v>
      </c>
      <c r="C2">
        <f>Data!K31</f>
        <v>0.50075059112836851</v>
      </c>
      <c r="D2">
        <f>Data!L31</f>
        <v>0.5004555255972003</v>
      </c>
      <c r="E2">
        <f>Data!M31</f>
        <v>0.50075059112836851</v>
      </c>
      <c r="F2">
        <f>Data!N31</f>
        <v>0.50123631157831738</v>
      </c>
      <c r="G2">
        <f>Data!O31</f>
        <v>0.50203506885794802</v>
      </c>
      <c r="H2">
        <f>Data!P31</f>
        <v>0.50334642546214248</v>
      </c>
      <c r="I2">
        <f>Data!Q31</f>
        <v>0.50549347131529654</v>
      </c>
      <c r="J2">
        <f>Data!R31</f>
        <v>0.50899310498104577</v>
      </c>
      <c r="K2">
        <f>Data!S31</f>
        <v>0.51465611537567812</v>
      </c>
      <c r="L2">
        <f>Data!T31</f>
        <v>0.52371293658878337</v>
      </c>
      <c r="M2">
        <f>Data!U31</f>
        <v>0.53792909001062172</v>
      </c>
      <c r="N2">
        <f>Data!V31</f>
        <v>0.55960146101105879</v>
      </c>
      <c r="O2">
        <f>Data!W31</f>
        <v>0.59121276190317817</v>
      </c>
      <c r="P2">
        <f>Data!X31</f>
        <v>0.63447071068499761</v>
      </c>
      <c r="Q2">
        <f>Data!Y31</f>
        <v>0.68877033439907276</v>
      </c>
      <c r="R2">
        <f>Data!Z31</f>
        <v>0.75</v>
      </c>
      <c r="S2">
        <f>Data!AA31</f>
        <v>0.81122966560092724</v>
      </c>
      <c r="T2">
        <f>Data!AB31</f>
        <v>0.86552928931500239</v>
      </c>
      <c r="U2">
        <f>Data!AC31</f>
        <v>0.90878723809682183</v>
      </c>
      <c r="V2">
        <f>Data!AD31</f>
        <v>0.9403985389889411</v>
      </c>
      <c r="W2">
        <f>Data!AE31</f>
        <v>0.96207090998937828</v>
      </c>
      <c r="X2">
        <f>Data!AF31</f>
        <v>0.97628706341121663</v>
      </c>
      <c r="Y2">
        <f>Data!AG31</f>
        <v>0.98534388462432188</v>
      </c>
      <c r="Z2">
        <f>Data!AH31</f>
        <v>0.99100689501895423</v>
      </c>
      <c r="AA2">
        <f>Data!AI31</f>
        <v>0.99450652868470346</v>
      </c>
      <c r="AB2">
        <f>Data!AJ31</f>
        <v>0.99665357453785763</v>
      </c>
      <c r="AC2">
        <f>Data!AK31</f>
        <v>0.99796493114205198</v>
      </c>
      <c r="AD2">
        <f>Data!AL31</f>
        <v>0.99876368842168262</v>
      </c>
      <c r="AE2">
        <f>Data!AM31</f>
        <v>0.99924940887163149</v>
      </c>
    </row>
    <row r="3" spans="1:31" x14ac:dyDescent="0.25">
      <c r="A3" t="s">
        <v>2</v>
      </c>
      <c r="B3">
        <f>Data!J32</f>
        <v>6.3356010705258418E-3</v>
      </c>
      <c r="C3">
        <f>Data!K32</f>
        <v>7.0225669077779371E-3</v>
      </c>
      <c r="D3">
        <f>Data!L32</f>
        <v>7.2581395165584144E-3</v>
      </c>
      <c r="E3">
        <f>Data!M32</f>
        <v>7.5723133194402362E-3</v>
      </c>
      <c r="F3">
        <f>Data!N32</f>
        <v>7.9895972394832711E-3</v>
      </c>
      <c r="G3">
        <f>Data!O32</f>
        <v>8.5408186679453209E-3</v>
      </c>
      <c r="H3">
        <f>Data!P32</f>
        <v>9.263748590878489E-3</v>
      </c>
      <c r="I3">
        <f>Data!Q32</f>
        <v>1.0202981503280528E-2</v>
      </c>
      <c r="J3">
        <f>Data!R32</f>
        <v>1.1408406562632024E-2</v>
      </c>
      <c r="K3">
        <f>Data!S32</f>
        <v>1.2931419841432812E-2</v>
      </c>
      <c r="L3">
        <f>Data!T32</f>
        <v>1.4818059027810897E-2</v>
      </c>
      <c r="M3">
        <f>Data!U32</f>
        <v>1.709878130514729E-2</v>
      </c>
      <c r="N3">
        <f>Data!V32</f>
        <v>1.9775928061821053E-2</v>
      </c>
      <c r="O3">
        <f>Data!W32</f>
        <v>2.2811943975586207E-2</v>
      </c>
      <c r="P3">
        <f>Data!X32</f>
        <v>2.6123256790154734E-2</v>
      </c>
      <c r="Q3">
        <f>Data!Y32</f>
        <v>2.9584699607551657E-2</v>
      </c>
      <c r="R3">
        <f>Data!Z32</f>
        <v>3.3046142424948577E-2</v>
      </c>
      <c r="S3">
        <f>Data!AA32</f>
        <v>3.6357455239517111E-2</v>
      </c>
      <c r="T3">
        <f>Data!AB32</f>
        <v>3.9393471153282261E-2</v>
      </c>
      <c r="U3">
        <f>Data!AC32</f>
        <v>4.2070617909956018E-2</v>
      </c>
      <c r="V3">
        <f>Data!AD32</f>
        <v>4.4351340187292421E-2</v>
      </c>
      <c r="W3">
        <f>Data!AE32</f>
        <v>4.623797937367051E-2</v>
      </c>
      <c r="X3">
        <f>Data!AF32</f>
        <v>4.7760992652471287E-2</v>
      </c>
      <c r="Y3">
        <f>Data!AG32</f>
        <v>4.8966417711822793E-2</v>
      </c>
      <c r="Z3">
        <f>Data!AH32</f>
        <v>4.9905650624224834E-2</v>
      </c>
      <c r="AA3">
        <f>Data!AI32</f>
        <v>5.0628580547157992E-2</v>
      </c>
      <c r="AB3">
        <f>Data!AJ32</f>
        <v>5.117980197562004E-2</v>
      </c>
      <c r="AC3">
        <f>Data!AK32</f>
        <v>5.1597085895663072E-2</v>
      </c>
      <c r="AD3">
        <f>Data!AL32</f>
        <v>5.1911259698544904E-2</v>
      </c>
      <c r="AE3">
        <f>Data!AM32</f>
        <v>5.2146832307325378E-2</v>
      </c>
    </row>
    <row r="4" spans="1:31" x14ac:dyDescent="0.25">
      <c r="A4" t="s">
        <v>3</v>
      </c>
      <c r="B4">
        <f>Data!J33</f>
        <v>0</v>
      </c>
      <c r="C4" t="e">
        <f>Data!K33</f>
        <v>#VALUE!</v>
      </c>
      <c r="D4" t="e">
        <f>Data!L33</f>
        <v>#VALUE!</v>
      </c>
      <c r="E4" t="e">
        <f>Data!M33</f>
        <v>#VALUE!</v>
      </c>
      <c r="F4" t="e">
        <f>Data!N33</f>
        <v>#VALUE!</v>
      </c>
      <c r="G4" t="e">
        <f>Data!O33</f>
        <v>#VALUE!</v>
      </c>
      <c r="H4" t="e">
        <f>Data!P33</f>
        <v>#VALUE!</v>
      </c>
      <c r="I4" t="e">
        <f>Data!Q33</f>
        <v>#VALUE!</v>
      </c>
      <c r="J4" t="e">
        <f>Data!R33</f>
        <v>#VALUE!</v>
      </c>
      <c r="K4" t="e">
        <f>Data!S33</f>
        <v>#VALUE!</v>
      </c>
      <c r="L4" t="e">
        <f>Data!T33</f>
        <v>#VALUE!</v>
      </c>
      <c r="M4" t="e">
        <f>Data!U33</f>
        <v>#VALUE!</v>
      </c>
      <c r="N4" t="e">
        <f>Data!V33</f>
        <v>#VALUE!</v>
      </c>
      <c r="O4" t="e">
        <f>Data!W33</f>
        <v>#VALUE!</v>
      </c>
      <c r="P4" t="e">
        <f>Data!X33</f>
        <v>#VALUE!</v>
      </c>
      <c r="Q4" t="e">
        <f>Data!Y33</f>
        <v>#VALUE!</v>
      </c>
      <c r="R4" t="e">
        <f>Data!Z33</f>
        <v>#VALUE!</v>
      </c>
      <c r="S4" t="e">
        <f>Data!AA33</f>
        <v>#VALUE!</v>
      </c>
      <c r="T4" t="e">
        <f>Data!AB33</f>
        <v>#VALUE!</v>
      </c>
      <c r="U4" t="e">
        <f>Data!AC33</f>
        <v>#VALUE!</v>
      </c>
      <c r="V4" t="e">
        <f>Data!AD33</f>
        <v>#VALUE!</v>
      </c>
      <c r="W4" t="e">
        <f>Data!AE33</f>
        <v>#VALUE!</v>
      </c>
      <c r="X4" t="e">
        <f>Data!AF33</f>
        <v>#VALUE!</v>
      </c>
      <c r="Y4" t="e">
        <f>Data!AG33</f>
        <v>#VALUE!</v>
      </c>
      <c r="Z4" t="e">
        <f>Data!AH33</f>
        <v>#VALUE!</v>
      </c>
      <c r="AA4" t="e">
        <f>Data!AI33</f>
        <v>#VALUE!</v>
      </c>
      <c r="AB4" t="e">
        <f>Data!AJ33</f>
        <v>#VALUE!</v>
      </c>
      <c r="AC4" t="e">
        <f>Data!AK33</f>
        <v>#VALUE!</v>
      </c>
      <c r="AD4" t="e">
        <f>Data!AL33</f>
        <v>#VALUE!</v>
      </c>
      <c r="AE4" t="e">
        <f>Data!AM33</f>
        <v>#VALUE!</v>
      </c>
    </row>
    <row r="5" spans="1:31" x14ac:dyDescent="0.25">
      <c r="A5" t="s">
        <v>4</v>
      </c>
      <c r="B5">
        <f>Data!J34</f>
        <v>2.5</v>
      </c>
      <c r="C5" t="e">
        <f>Data!K34</f>
        <v>#VALUE!</v>
      </c>
      <c r="D5" t="e">
        <f>Data!L34</f>
        <v>#VALUE!</v>
      </c>
      <c r="E5" t="e">
        <f>Data!M34</f>
        <v>#VALUE!</v>
      </c>
      <c r="F5" t="e">
        <f>Data!N34</f>
        <v>#VALUE!</v>
      </c>
      <c r="G5" t="e">
        <f>Data!O34</f>
        <v>#VALUE!</v>
      </c>
      <c r="H5" t="e">
        <f>Data!P34</f>
        <v>#VALUE!</v>
      </c>
      <c r="I5" t="e">
        <f>Data!Q34</f>
        <v>#VALUE!</v>
      </c>
      <c r="J5" t="e">
        <f>Data!R34</f>
        <v>#VALUE!</v>
      </c>
      <c r="K5" t="e">
        <f>Data!S34</f>
        <v>#VALUE!</v>
      </c>
      <c r="L5" t="e">
        <f>Data!T34</f>
        <v>#VALUE!</v>
      </c>
      <c r="M5" t="e">
        <f>Data!U34</f>
        <v>#VALUE!</v>
      </c>
      <c r="N5" t="e">
        <f>Data!V34</f>
        <v>#VALUE!</v>
      </c>
      <c r="O5" t="e">
        <f>Data!W34</f>
        <v>#VALUE!</v>
      </c>
      <c r="P5" t="e">
        <f>Data!X34</f>
        <v>#VALUE!</v>
      </c>
      <c r="Q5" t="e">
        <f>Data!Y34</f>
        <v>#VALUE!</v>
      </c>
      <c r="R5" t="e">
        <f>Data!Z34</f>
        <v>#VALUE!</v>
      </c>
      <c r="S5" t="e">
        <f>Data!AA34</f>
        <v>#VALUE!</v>
      </c>
      <c r="T5" t="e">
        <f>Data!AB34</f>
        <v>#VALUE!</v>
      </c>
      <c r="U5" t="e">
        <f>Data!AC34</f>
        <v>#VALUE!</v>
      </c>
      <c r="V5" t="e">
        <f>Data!AD34</f>
        <v>#VALUE!</v>
      </c>
      <c r="W5" t="e">
        <f>Data!AE34</f>
        <v>#VALUE!</v>
      </c>
      <c r="X5" t="e">
        <f>Data!AF34</f>
        <v>#VALUE!</v>
      </c>
      <c r="Y5" t="e">
        <f>Data!AG34</f>
        <v>#VALUE!</v>
      </c>
      <c r="Z5" t="e">
        <f>Data!AH34</f>
        <v>#VALUE!</v>
      </c>
      <c r="AA5" t="e">
        <f>Data!AI34</f>
        <v>#VALUE!</v>
      </c>
      <c r="AB5" t="e">
        <f>Data!AJ34</f>
        <v>#VALUE!</v>
      </c>
      <c r="AC5" t="e">
        <f>Data!AK34</f>
        <v>#VALUE!</v>
      </c>
      <c r="AD5" t="e">
        <f>Data!AL34</f>
        <v>#VALUE!</v>
      </c>
      <c r="AE5" t="e">
        <f>Data!AM34</f>
        <v>#VALUE!</v>
      </c>
    </row>
    <row r="6" spans="1:31" x14ac:dyDescent="0.25">
      <c r="A6" t="s">
        <v>5</v>
      </c>
      <c r="B6">
        <f>Data!J35</f>
        <v>2E-3</v>
      </c>
      <c r="C6" t="e">
        <f>Data!K35</f>
        <v>#VALUE!</v>
      </c>
      <c r="D6" t="e">
        <f>Data!L35</f>
        <v>#VALUE!</v>
      </c>
      <c r="E6" t="e">
        <f>Data!M35</f>
        <v>#VALUE!</v>
      </c>
      <c r="F6" t="e">
        <f>Data!N35</f>
        <v>#VALUE!</v>
      </c>
      <c r="G6" t="e">
        <f>Data!O35</f>
        <v>#VALUE!</v>
      </c>
      <c r="H6" t="e">
        <f>Data!P35</f>
        <v>#VALUE!</v>
      </c>
      <c r="I6" t="e">
        <f>Data!Q35</f>
        <v>#VALUE!</v>
      </c>
      <c r="J6" t="e">
        <f>Data!R35</f>
        <v>#VALUE!</v>
      </c>
      <c r="K6" t="e">
        <f>Data!S35</f>
        <v>#VALUE!</v>
      </c>
      <c r="L6" t="e">
        <f>Data!T35</f>
        <v>#VALUE!</v>
      </c>
      <c r="M6" t="e">
        <f>Data!U35</f>
        <v>#VALUE!</v>
      </c>
      <c r="N6" t="e">
        <f>Data!V35</f>
        <v>#VALUE!</v>
      </c>
      <c r="O6" t="e">
        <f>Data!W35</f>
        <v>#VALUE!</v>
      </c>
      <c r="P6" t="e">
        <f>Data!X35</f>
        <v>#VALUE!</v>
      </c>
      <c r="Q6" t="e">
        <f>Data!Y35</f>
        <v>#VALUE!</v>
      </c>
      <c r="R6" t="e">
        <f>Data!Z35</f>
        <v>#VALUE!</v>
      </c>
      <c r="S6" t="e">
        <f>Data!AA35</f>
        <v>#VALUE!</v>
      </c>
      <c r="T6" t="e">
        <f>Data!AB35</f>
        <v>#VALUE!</v>
      </c>
      <c r="U6" t="e">
        <f>Data!AC35</f>
        <v>#VALUE!</v>
      </c>
      <c r="V6" t="e">
        <f>Data!AD35</f>
        <v>#VALUE!</v>
      </c>
      <c r="W6" t="e">
        <f>Data!AE35</f>
        <v>#VALUE!</v>
      </c>
      <c r="X6" t="e">
        <f>Data!AF35</f>
        <v>#VALUE!</v>
      </c>
      <c r="Y6" t="e">
        <f>Data!AG35</f>
        <v>#VALUE!</v>
      </c>
      <c r="Z6" t="e">
        <f>Data!AH35</f>
        <v>#VALUE!</v>
      </c>
      <c r="AA6" t="e">
        <f>Data!AI35</f>
        <v>#VALUE!</v>
      </c>
      <c r="AB6" t="e">
        <f>Data!AJ35</f>
        <v>#VALUE!</v>
      </c>
      <c r="AC6" t="e">
        <f>Data!AK35</f>
        <v>#VALUE!</v>
      </c>
      <c r="AD6" t="e">
        <f>Data!AL35</f>
        <v>#VALUE!</v>
      </c>
      <c r="AE6" t="e">
        <f>Data!AM35</f>
        <v>#VALUE!</v>
      </c>
    </row>
    <row r="7" spans="1:31" x14ac:dyDescent="0.25">
      <c r="A7" t="s">
        <v>124</v>
      </c>
      <c r="B7">
        <f>Data!J36</f>
        <v>7.4581219585064093E-4</v>
      </c>
      <c r="C7" t="e">
        <f>Data!K36</f>
        <v>#VALUE!</v>
      </c>
      <c r="D7" t="e">
        <f>Data!L36</f>
        <v>#VALUE!</v>
      </c>
      <c r="E7" t="e">
        <f>Data!M36</f>
        <v>#VALUE!</v>
      </c>
      <c r="F7" t="e">
        <f>Data!N36</f>
        <v>#VALUE!</v>
      </c>
      <c r="G7" t="e">
        <f>Data!O36</f>
        <v>#VALUE!</v>
      </c>
      <c r="H7" t="e">
        <f>Data!P36</f>
        <v>#VALUE!</v>
      </c>
      <c r="I7" t="e">
        <f>Data!Q36</f>
        <v>#VALUE!</v>
      </c>
      <c r="J7" t="e">
        <f>Data!R36</f>
        <v>#VALUE!</v>
      </c>
      <c r="K7" t="e">
        <f>Data!S36</f>
        <v>#VALUE!</v>
      </c>
      <c r="L7" t="e">
        <f>Data!T36</f>
        <v>#VALUE!</v>
      </c>
      <c r="M7" t="e">
        <f>Data!U36</f>
        <v>#VALUE!</v>
      </c>
      <c r="N7" t="e">
        <f>Data!V36</f>
        <v>#VALUE!</v>
      </c>
      <c r="O7" t="e">
        <f>Data!W36</f>
        <v>#VALUE!</v>
      </c>
      <c r="P7" t="e">
        <f>Data!X36</f>
        <v>#VALUE!</v>
      </c>
      <c r="Q7" t="e">
        <f>Data!Y36</f>
        <v>#VALUE!</v>
      </c>
      <c r="R7" t="e">
        <f>Data!Z36</f>
        <v>#VALUE!</v>
      </c>
      <c r="S7" t="e">
        <f>Data!AA36</f>
        <v>#VALUE!</v>
      </c>
      <c r="T7" t="e">
        <f>Data!AB36</f>
        <v>#VALUE!</v>
      </c>
      <c r="U7" t="e">
        <f>Data!AC36</f>
        <v>#VALUE!</v>
      </c>
      <c r="V7" t="e">
        <f>Data!AD36</f>
        <v>#VALUE!</v>
      </c>
      <c r="W7" t="e">
        <f>Data!AE36</f>
        <v>#VALUE!</v>
      </c>
      <c r="X7" t="e">
        <f>Data!AF36</f>
        <v>#VALUE!</v>
      </c>
      <c r="Y7" t="e">
        <f>Data!AG36</f>
        <v>#VALUE!</v>
      </c>
      <c r="Z7" t="e">
        <f>Data!AH36</f>
        <v>#VALUE!</v>
      </c>
      <c r="AA7" t="e">
        <f>Data!AI36</f>
        <v>#VALUE!</v>
      </c>
      <c r="AB7" t="e">
        <f>Data!AJ36</f>
        <v>#VALUE!</v>
      </c>
      <c r="AC7" t="e">
        <f>Data!AK36</f>
        <v>#VALUE!</v>
      </c>
      <c r="AD7" t="e">
        <f>Data!AL36</f>
        <v>#VALUE!</v>
      </c>
      <c r="AE7" t="e">
        <f>Data!AM36</f>
        <v>#VALUE!</v>
      </c>
    </row>
    <row r="8" spans="1:31" x14ac:dyDescent="0.25">
      <c r="A8" t="s">
        <v>125</v>
      </c>
      <c r="B8">
        <f>Data!J37</f>
        <v>7.4999999999999997E-2</v>
      </c>
      <c r="C8">
        <f>Data!K37</f>
        <v>7.6108052376995472E-2</v>
      </c>
      <c r="D8">
        <f>Data!L37</f>
        <v>7.6488022930055813E-2</v>
      </c>
      <c r="E8">
        <f>Data!M37</f>
        <v>7.6994774518264933E-2</v>
      </c>
      <c r="F8">
        <f>Data!N37</f>
        <v>7.7667839195447716E-2</v>
      </c>
      <c r="G8">
        <f>Data!O37</f>
        <v>7.8556940488317503E-2</v>
      </c>
      <c r="H8">
        <f>Data!P37</f>
        <v>7.9723001704274737E-2</v>
      </c>
      <c r="I8">
        <f>Data!Q37</f>
        <v>8.1237952237044178E-2</v>
      </c>
      <c r="J8">
        <f>Data!R37</f>
        <v>8.3182261589670958E-2</v>
      </c>
      <c r="K8">
        <f>Data!S37</f>
        <v>8.5638829867536584E-2</v>
      </c>
      <c r="L8">
        <f>Data!T37</f>
        <v>8.8681914285476726E-2</v>
      </c>
      <c r="M8">
        <f>Data!U37</f>
        <v>9.2360641237573676E-2</v>
      </c>
      <c r="N8">
        <f>Data!V37</f>
        <v>9.6678787303124708E-2</v>
      </c>
      <c r="O8">
        <f>Data!W37</f>
        <v>0.10157577703306533</v>
      </c>
      <c r="P8">
        <f>Data!X37</f>
        <v>0.10691681123912558</v>
      </c>
      <c r="Q8">
        <f>Data!Y37</f>
        <v>0.11249999999999999</v>
      </c>
      <c r="R8">
        <f>Data!Z37</f>
        <v>0.11808318876087442</v>
      </c>
      <c r="S8">
        <f>Data!AA37</f>
        <v>0.12342422296693464</v>
      </c>
      <c r="T8">
        <f>Data!AB37</f>
        <v>0.1283212126968753</v>
      </c>
      <c r="U8">
        <f>Data!AC37</f>
        <v>0.13263935876242633</v>
      </c>
      <c r="V8">
        <f>Data!AD37</f>
        <v>0.13631808571452325</v>
      </c>
      <c r="W8">
        <f>Data!AE37</f>
        <v>0.13936117013246341</v>
      </c>
      <c r="X8">
        <f>Data!AF37</f>
        <v>0.14181773841032902</v>
      </c>
      <c r="Y8">
        <f>Data!AG37</f>
        <v>0.14376204776295581</v>
      </c>
      <c r="Z8">
        <f>Data!AH37</f>
        <v>0.14527699829572527</v>
      </c>
      <c r="AA8">
        <f>Data!AI37</f>
        <v>0.14644305951168249</v>
      </c>
      <c r="AB8">
        <f>Data!AJ37</f>
        <v>0.1473321608045523</v>
      </c>
      <c r="AC8">
        <f>Data!AK37</f>
        <v>0.14800522548173506</v>
      </c>
      <c r="AD8">
        <f>Data!AL37</f>
        <v>0.14851197706994418</v>
      </c>
      <c r="AE8">
        <f>Data!AM37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Data!J38</f>
        <v>0</v>
      </c>
      <c r="C2" t="e">
        <f>Data!K38</f>
        <v>#VALUE!</v>
      </c>
      <c r="D2" t="e">
        <f>Data!L38</f>
        <v>#VALUE!</v>
      </c>
      <c r="E2" t="e">
        <f>Data!M38</f>
        <v>#VALUE!</v>
      </c>
      <c r="F2" t="e">
        <f>Data!N38</f>
        <v>#VALUE!</v>
      </c>
      <c r="G2" t="e">
        <f>Data!O38</f>
        <v>#VALUE!</v>
      </c>
      <c r="H2" t="e">
        <f>Data!P38</f>
        <v>#VALUE!</v>
      </c>
      <c r="I2" t="e">
        <f>Data!Q38</f>
        <v>#VALUE!</v>
      </c>
      <c r="J2" t="e">
        <f>Data!R38</f>
        <v>#VALUE!</v>
      </c>
      <c r="K2" t="e">
        <f>Data!S38</f>
        <v>#VALUE!</v>
      </c>
      <c r="L2" t="e">
        <f>Data!T38</f>
        <v>#VALUE!</v>
      </c>
      <c r="M2" t="e">
        <f>Data!U38</f>
        <v>#VALUE!</v>
      </c>
      <c r="N2" t="e">
        <f>Data!V38</f>
        <v>#VALUE!</v>
      </c>
      <c r="O2" t="e">
        <f>Data!W38</f>
        <v>#VALUE!</v>
      </c>
      <c r="P2" t="e">
        <f>Data!X38</f>
        <v>#VALUE!</v>
      </c>
      <c r="Q2" t="e">
        <f>Data!Y38</f>
        <v>#VALUE!</v>
      </c>
      <c r="R2" t="e">
        <f>Data!Z38</f>
        <v>#VALUE!</v>
      </c>
      <c r="S2" t="e">
        <f>Data!AA38</f>
        <v>#VALUE!</v>
      </c>
      <c r="T2" t="e">
        <f>Data!AB38</f>
        <v>#VALUE!</v>
      </c>
      <c r="U2" t="e">
        <f>Data!AC38</f>
        <v>#VALUE!</v>
      </c>
      <c r="V2" t="e">
        <f>Data!AD38</f>
        <v>#VALUE!</v>
      </c>
      <c r="W2" t="e">
        <f>Data!AE38</f>
        <v>#VALUE!</v>
      </c>
      <c r="X2" t="e">
        <f>Data!AF38</f>
        <v>#VALUE!</v>
      </c>
      <c r="Y2" t="e">
        <f>Data!AG38</f>
        <v>#VALUE!</v>
      </c>
      <c r="Z2" t="e">
        <f>Data!AH38</f>
        <v>#VALUE!</v>
      </c>
      <c r="AA2" t="e">
        <f>Data!AI38</f>
        <v>#VALUE!</v>
      </c>
      <c r="AB2" t="e">
        <f>Data!AJ38</f>
        <v>#VALUE!</v>
      </c>
      <c r="AC2" t="e">
        <f>Data!AK38</f>
        <v>#VALUE!</v>
      </c>
      <c r="AD2" t="e">
        <f>Data!AL38</f>
        <v>#VALUE!</v>
      </c>
      <c r="AE2" t="e">
        <f>Data!AM38</f>
        <v>#VALUE!</v>
      </c>
    </row>
    <row r="3" spans="1:31" x14ac:dyDescent="0.25">
      <c r="A3" t="s">
        <v>2</v>
      </c>
      <c r="B3">
        <f>Data!J39</f>
        <v>0</v>
      </c>
      <c r="C3" t="e">
        <f>Data!K39</f>
        <v>#VALUE!</v>
      </c>
      <c r="D3" t="e">
        <f>Data!L39</f>
        <v>#VALUE!</v>
      </c>
      <c r="E3" t="e">
        <f>Data!M39</f>
        <v>#VALUE!</v>
      </c>
      <c r="F3" t="e">
        <f>Data!N39</f>
        <v>#VALUE!</v>
      </c>
      <c r="G3" t="e">
        <f>Data!O39</f>
        <v>#VALUE!</v>
      </c>
      <c r="H3" t="e">
        <f>Data!P39</f>
        <v>#VALUE!</v>
      </c>
      <c r="I3" t="e">
        <f>Data!Q39</f>
        <v>#VALUE!</v>
      </c>
      <c r="J3" t="e">
        <f>Data!R39</f>
        <v>#VALUE!</v>
      </c>
      <c r="K3" t="e">
        <f>Data!S39</f>
        <v>#VALUE!</v>
      </c>
      <c r="L3" t="e">
        <f>Data!T39</f>
        <v>#VALUE!</v>
      </c>
      <c r="M3" t="e">
        <f>Data!U39</f>
        <v>#VALUE!</v>
      </c>
      <c r="N3" t="e">
        <f>Data!V39</f>
        <v>#VALUE!</v>
      </c>
      <c r="O3" t="e">
        <f>Data!W39</f>
        <v>#VALUE!</v>
      </c>
      <c r="P3" t="e">
        <f>Data!X39</f>
        <v>#VALUE!</v>
      </c>
      <c r="Q3" t="e">
        <f>Data!Y39</f>
        <v>#VALUE!</v>
      </c>
      <c r="R3" t="e">
        <f>Data!Z39</f>
        <v>#VALUE!</v>
      </c>
      <c r="S3" t="e">
        <f>Data!AA39</f>
        <v>#VALUE!</v>
      </c>
      <c r="T3" t="e">
        <f>Data!AB39</f>
        <v>#VALUE!</v>
      </c>
      <c r="U3" t="e">
        <f>Data!AC39</f>
        <v>#VALUE!</v>
      </c>
      <c r="V3" t="e">
        <f>Data!AD39</f>
        <v>#VALUE!</v>
      </c>
      <c r="W3" t="e">
        <f>Data!AE39</f>
        <v>#VALUE!</v>
      </c>
      <c r="X3" t="e">
        <f>Data!AF39</f>
        <v>#VALUE!</v>
      </c>
      <c r="Y3" t="e">
        <f>Data!AG39</f>
        <v>#VALUE!</v>
      </c>
      <c r="Z3" t="e">
        <f>Data!AH39</f>
        <v>#VALUE!</v>
      </c>
      <c r="AA3" t="e">
        <f>Data!AI39</f>
        <v>#VALUE!</v>
      </c>
      <c r="AB3" t="e">
        <f>Data!AJ39</f>
        <v>#VALUE!</v>
      </c>
      <c r="AC3" t="e">
        <f>Data!AK39</f>
        <v>#VALUE!</v>
      </c>
      <c r="AD3" t="e">
        <f>Data!AL39</f>
        <v>#VALUE!</v>
      </c>
      <c r="AE3" t="e">
        <f>Data!AM39</f>
        <v>#VALUE!</v>
      </c>
    </row>
    <row r="4" spans="1:31" x14ac:dyDescent="0.25">
      <c r="A4" t="s">
        <v>3</v>
      </c>
      <c r="B4">
        <f>Data!J40</f>
        <v>0</v>
      </c>
      <c r="C4" t="e">
        <f>Data!K40</f>
        <v>#VALUE!</v>
      </c>
      <c r="D4" t="e">
        <f>Data!L40</f>
        <v>#VALUE!</v>
      </c>
      <c r="E4" t="e">
        <f>Data!M40</f>
        <v>#VALUE!</v>
      </c>
      <c r="F4" t="e">
        <f>Data!N40</f>
        <v>#VALUE!</v>
      </c>
      <c r="G4" t="e">
        <f>Data!O40</f>
        <v>#VALUE!</v>
      </c>
      <c r="H4" t="e">
        <f>Data!P40</f>
        <v>#VALUE!</v>
      </c>
      <c r="I4" t="e">
        <f>Data!Q40</f>
        <v>#VALUE!</v>
      </c>
      <c r="J4" t="e">
        <f>Data!R40</f>
        <v>#VALUE!</v>
      </c>
      <c r="K4" t="e">
        <f>Data!S40</f>
        <v>#VALUE!</v>
      </c>
      <c r="L4" t="e">
        <f>Data!T40</f>
        <v>#VALUE!</v>
      </c>
      <c r="M4" t="e">
        <f>Data!U40</f>
        <v>#VALUE!</v>
      </c>
      <c r="N4" t="e">
        <f>Data!V40</f>
        <v>#VALUE!</v>
      </c>
      <c r="O4" t="e">
        <f>Data!W40</f>
        <v>#VALUE!</v>
      </c>
      <c r="P4" t="e">
        <f>Data!X40</f>
        <v>#VALUE!</v>
      </c>
      <c r="Q4" t="e">
        <f>Data!Y40</f>
        <v>#VALUE!</v>
      </c>
      <c r="R4" t="e">
        <f>Data!Z40</f>
        <v>#VALUE!</v>
      </c>
      <c r="S4" t="e">
        <f>Data!AA40</f>
        <v>#VALUE!</v>
      </c>
      <c r="T4" t="e">
        <f>Data!AB40</f>
        <v>#VALUE!</v>
      </c>
      <c r="U4" t="e">
        <f>Data!AC40</f>
        <v>#VALUE!</v>
      </c>
      <c r="V4" t="e">
        <f>Data!AD40</f>
        <v>#VALUE!</v>
      </c>
      <c r="W4" t="e">
        <f>Data!AE40</f>
        <v>#VALUE!</v>
      </c>
      <c r="X4" t="e">
        <f>Data!AF40</f>
        <v>#VALUE!</v>
      </c>
      <c r="Y4" t="e">
        <f>Data!AG40</f>
        <v>#VALUE!</v>
      </c>
      <c r="Z4" t="e">
        <f>Data!AH40</f>
        <v>#VALUE!</v>
      </c>
      <c r="AA4" t="e">
        <f>Data!AI40</f>
        <v>#VALUE!</v>
      </c>
      <c r="AB4" t="e">
        <f>Data!AJ40</f>
        <v>#VALUE!</v>
      </c>
      <c r="AC4" t="e">
        <f>Data!AK40</f>
        <v>#VALUE!</v>
      </c>
      <c r="AD4" t="e">
        <f>Data!AL40</f>
        <v>#VALUE!</v>
      </c>
      <c r="AE4" t="e">
        <f>Data!AM40</f>
        <v>#VALUE!</v>
      </c>
    </row>
    <row r="5" spans="1:31" x14ac:dyDescent="0.25">
      <c r="A5" t="s">
        <v>4</v>
      </c>
      <c r="B5">
        <f>Data!J41</f>
        <v>1</v>
      </c>
      <c r="C5" t="e">
        <f>Data!K41</f>
        <v>#VALUE!</v>
      </c>
      <c r="D5" t="e">
        <f>Data!L41</f>
        <v>#VALUE!</v>
      </c>
      <c r="E5" t="e">
        <f>Data!M41</f>
        <v>#VALUE!</v>
      </c>
      <c r="F5" t="e">
        <f>Data!N41</f>
        <v>#VALUE!</v>
      </c>
      <c r="G5" t="e">
        <f>Data!O41</f>
        <v>#VALUE!</v>
      </c>
      <c r="H5" t="e">
        <f>Data!P41</f>
        <v>#VALUE!</v>
      </c>
      <c r="I5" t="e">
        <f>Data!Q41</f>
        <v>#VALUE!</v>
      </c>
      <c r="J5" t="e">
        <f>Data!R41</f>
        <v>#VALUE!</v>
      </c>
      <c r="K5" t="e">
        <f>Data!S41</f>
        <v>#VALUE!</v>
      </c>
      <c r="L5" t="e">
        <f>Data!T41</f>
        <v>#VALUE!</v>
      </c>
      <c r="M5" t="e">
        <f>Data!U41</f>
        <v>#VALUE!</v>
      </c>
      <c r="N5" t="e">
        <f>Data!V41</f>
        <v>#VALUE!</v>
      </c>
      <c r="O5" t="e">
        <f>Data!W41</f>
        <v>#VALUE!</v>
      </c>
      <c r="P5" t="e">
        <f>Data!X41</f>
        <v>#VALUE!</v>
      </c>
      <c r="Q5" t="e">
        <f>Data!Y41</f>
        <v>#VALUE!</v>
      </c>
      <c r="R5" t="e">
        <f>Data!Z41</f>
        <v>#VALUE!</v>
      </c>
      <c r="S5" t="e">
        <f>Data!AA41</f>
        <v>#VALUE!</v>
      </c>
      <c r="T5" t="e">
        <f>Data!AB41</f>
        <v>#VALUE!</v>
      </c>
      <c r="U5" t="e">
        <f>Data!AC41</f>
        <v>#VALUE!</v>
      </c>
      <c r="V5" t="e">
        <f>Data!AD41</f>
        <v>#VALUE!</v>
      </c>
      <c r="W5" t="e">
        <f>Data!AE41</f>
        <v>#VALUE!</v>
      </c>
      <c r="X5" t="e">
        <f>Data!AF41</f>
        <v>#VALUE!</v>
      </c>
      <c r="Y5" t="e">
        <f>Data!AG41</f>
        <v>#VALUE!</v>
      </c>
      <c r="Z5" t="e">
        <f>Data!AH41</f>
        <v>#VALUE!</v>
      </c>
      <c r="AA5" t="e">
        <f>Data!AI41</f>
        <v>#VALUE!</v>
      </c>
      <c r="AB5" t="e">
        <f>Data!AJ41</f>
        <v>#VALUE!</v>
      </c>
      <c r="AC5" t="e">
        <f>Data!AK41</f>
        <v>#VALUE!</v>
      </c>
      <c r="AD5" t="e">
        <f>Data!AL41</f>
        <v>#VALUE!</v>
      </c>
      <c r="AE5" t="e">
        <f>Data!AM41</f>
        <v>#VALUE!</v>
      </c>
    </row>
    <row r="6" spans="1:31" x14ac:dyDescent="0.25">
      <c r="A6" t="s">
        <v>5</v>
      </c>
      <c r="B6">
        <f>Data!J42</f>
        <v>0</v>
      </c>
      <c r="C6" t="e">
        <f>Data!K42</f>
        <v>#VALUE!</v>
      </c>
      <c r="D6" t="e">
        <f>Data!L42</f>
        <v>#VALUE!</v>
      </c>
      <c r="E6" t="e">
        <f>Data!M42</f>
        <v>#VALUE!</v>
      </c>
      <c r="F6" t="e">
        <f>Data!N42</f>
        <v>#VALUE!</v>
      </c>
      <c r="G6" t="e">
        <f>Data!O42</f>
        <v>#VALUE!</v>
      </c>
      <c r="H6" t="e">
        <f>Data!P42</f>
        <v>#VALUE!</v>
      </c>
      <c r="I6" t="e">
        <f>Data!Q42</f>
        <v>#VALUE!</v>
      </c>
      <c r="J6" t="e">
        <f>Data!R42</f>
        <v>#VALUE!</v>
      </c>
      <c r="K6" t="e">
        <f>Data!S42</f>
        <v>#VALUE!</v>
      </c>
      <c r="L6" t="e">
        <f>Data!T42</f>
        <v>#VALUE!</v>
      </c>
      <c r="M6" t="e">
        <f>Data!U42</f>
        <v>#VALUE!</v>
      </c>
      <c r="N6" t="e">
        <f>Data!V42</f>
        <v>#VALUE!</v>
      </c>
      <c r="O6" t="e">
        <f>Data!W42</f>
        <v>#VALUE!</v>
      </c>
      <c r="P6" t="e">
        <f>Data!X42</f>
        <v>#VALUE!</v>
      </c>
      <c r="Q6" t="e">
        <f>Data!Y42</f>
        <v>#VALUE!</v>
      </c>
      <c r="R6" t="e">
        <f>Data!Z42</f>
        <v>#VALUE!</v>
      </c>
      <c r="S6" t="e">
        <f>Data!AA42</f>
        <v>#VALUE!</v>
      </c>
      <c r="T6" t="e">
        <f>Data!AB42</f>
        <v>#VALUE!</v>
      </c>
      <c r="U6" t="e">
        <f>Data!AC42</f>
        <v>#VALUE!</v>
      </c>
      <c r="V6" t="e">
        <f>Data!AD42</f>
        <v>#VALUE!</v>
      </c>
      <c r="W6" t="e">
        <f>Data!AE42</f>
        <v>#VALUE!</v>
      </c>
      <c r="X6" t="e">
        <f>Data!AF42</f>
        <v>#VALUE!</v>
      </c>
      <c r="Y6" t="e">
        <f>Data!AG42</f>
        <v>#VALUE!</v>
      </c>
      <c r="Z6" t="e">
        <f>Data!AH42</f>
        <v>#VALUE!</v>
      </c>
      <c r="AA6" t="e">
        <f>Data!AI42</f>
        <v>#VALUE!</v>
      </c>
      <c r="AB6" t="e">
        <f>Data!AJ42</f>
        <v>#VALUE!</v>
      </c>
      <c r="AC6" t="e">
        <f>Data!AK42</f>
        <v>#VALUE!</v>
      </c>
      <c r="AD6" t="e">
        <f>Data!AL42</f>
        <v>#VALUE!</v>
      </c>
      <c r="AE6" t="e">
        <f>Data!AM42</f>
        <v>#VALUE!</v>
      </c>
    </row>
    <row r="7" spans="1:31" x14ac:dyDescent="0.25">
      <c r="A7" t="s">
        <v>124</v>
      </c>
      <c r="B7">
        <f>Data!J43</f>
        <v>0</v>
      </c>
      <c r="C7" t="e">
        <f>Data!K43</f>
        <v>#VALUE!</v>
      </c>
      <c r="D7" t="e">
        <f>Data!L43</f>
        <v>#VALUE!</v>
      </c>
      <c r="E7" t="e">
        <f>Data!M43</f>
        <v>#VALUE!</v>
      </c>
      <c r="F7" t="e">
        <f>Data!N43</f>
        <v>#VALUE!</v>
      </c>
      <c r="G7" t="e">
        <f>Data!O43</f>
        <v>#VALUE!</v>
      </c>
      <c r="H7" t="e">
        <f>Data!P43</f>
        <v>#VALUE!</v>
      </c>
      <c r="I7" t="e">
        <f>Data!Q43</f>
        <v>#VALUE!</v>
      </c>
      <c r="J7" t="e">
        <f>Data!R43</f>
        <v>#VALUE!</v>
      </c>
      <c r="K7" t="e">
        <f>Data!S43</f>
        <v>#VALUE!</v>
      </c>
      <c r="L7" t="e">
        <f>Data!T43</f>
        <v>#VALUE!</v>
      </c>
      <c r="M7" t="e">
        <f>Data!U43</f>
        <v>#VALUE!</v>
      </c>
      <c r="N7" t="e">
        <f>Data!V43</f>
        <v>#VALUE!</v>
      </c>
      <c r="O7" t="e">
        <f>Data!W43</f>
        <v>#VALUE!</v>
      </c>
      <c r="P7" t="e">
        <f>Data!X43</f>
        <v>#VALUE!</v>
      </c>
      <c r="Q7" t="e">
        <f>Data!Y43</f>
        <v>#VALUE!</v>
      </c>
      <c r="R7" t="e">
        <f>Data!Z43</f>
        <v>#VALUE!</v>
      </c>
      <c r="S7" t="e">
        <f>Data!AA43</f>
        <v>#VALUE!</v>
      </c>
      <c r="T7" t="e">
        <f>Data!AB43</f>
        <v>#VALUE!</v>
      </c>
      <c r="U7" t="e">
        <f>Data!AC43</f>
        <v>#VALUE!</v>
      </c>
      <c r="V7" t="e">
        <f>Data!AD43</f>
        <v>#VALUE!</v>
      </c>
      <c r="W7" t="e">
        <f>Data!AE43</f>
        <v>#VALUE!</v>
      </c>
      <c r="X7" t="e">
        <f>Data!AF43</f>
        <v>#VALUE!</v>
      </c>
      <c r="Y7" t="e">
        <f>Data!AG43</f>
        <v>#VALUE!</v>
      </c>
      <c r="Z7" t="e">
        <f>Data!AH43</f>
        <v>#VALUE!</v>
      </c>
      <c r="AA7" t="e">
        <f>Data!AI43</f>
        <v>#VALUE!</v>
      </c>
      <c r="AB7" t="e">
        <f>Data!AJ43</f>
        <v>#VALUE!</v>
      </c>
      <c r="AC7" t="e">
        <f>Data!AK43</f>
        <v>#VALUE!</v>
      </c>
      <c r="AD7" t="e">
        <f>Data!AL43</f>
        <v>#VALUE!</v>
      </c>
      <c r="AE7" t="e">
        <f>Data!AM43</f>
        <v>#VALUE!</v>
      </c>
    </row>
    <row r="8" spans="1:31" x14ac:dyDescent="0.25">
      <c r="A8" t="s">
        <v>125</v>
      </c>
      <c r="B8">
        <f>Data!J44</f>
        <v>0</v>
      </c>
      <c r="C8" t="e">
        <f>Data!K44</f>
        <v>#VALUE!</v>
      </c>
      <c r="D8" t="e">
        <f>Data!L44</f>
        <v>#VALUE!</v>
      </c>
      <c r="E8" t="e">
        <f>Data!M44</f>
        <v>#VALUE!</v>
      </c>
      <c r="F8" t="e">
        <f>Data!N44</f>
        <v>#VALUE!</v>
      </c>
      <c r="G8" t="e">
        <f>Data!O44</f>
        <v>#VALUE!</v>
      </c>
      <c r="H8" t="e">
        <f>Data!P44</f>
        <v>#VALUE!</v>
      </c>
      <c r="I8" t="e">
        <f>Data!Q44</f>
        <v>#VALUE!</v>
      </c>
      <c r="J8" t="e">
        <f>Data!R44</f>
        <v>#VALUE!</v>
      </c>
      <c r="K8" t="e">
        <f>Data!S44</f>
        <v>#VALUE!</v>
      </c>
      <c r="L8" t="e">
        <f>Data!T44</f>
        <v>#VALUE!</v>
      </c>
      <c r="M8" t="e">
        <f>Data!U44</f>
        <v>#VALUE!</v>
      </c>
      <c r="N8" t="e">
        <f>Data!V44</f>
        <v>#VALUE!</v>
      </c>
      <c r="O8" t="e">
        <f>Data!W44</f>
        <v>#VALUE!</v>
      </c>
      <c r="P8" t="e">
        <f>Data!X44</f>
        <v>#VALUE!</v>
      </c>
      <c r="Q8" t="e">
        <f>Data!Y44</f>
        <v>#VALUE!</v>
      </c>
      <c r="R8" t="e">
        <f>Data!Z44</f>
        <v>#VALUE!</v>
      </c>
      <c r="S8" t="e">
        <f>Data!AA44</f>
        <v>#VALUE!</v>
      </c>
      <c r="T8" t="e">
        <f>Data!AB44</f>
        <v>#VALUE!</v>
      </c>
      <c r="U8" t="e">
        <f>Data!AC44</f>
        <v>#VALUE!</v>
      </c>
      <c r="V8" t="e">
        <f>Data!AD44</f>
        <v>#VALUE!</v>
      </c>
      <c r="W8" t="e">
        <f>Data!AE44</f>
        <v>#VALUE!</v>
      </c>
      <c r="X8" t="e">
        <f>Data!AF44</f>
        <v>#VALUE!</v>
      </c>
      <c r="Y8" t="e">
        <f>Data!AG44</f>
        <v>#VALUE!</v>
      </c>
      <c r="Z8" t="e">
        <f>Data!AH44</f>
        <v>#VALUE!</v>
      </c>
      <c r="AA8" t="e">
        <f>Data!AI44</f>
        <v>#VALUE!</v>
      </c>
      <c r="AB8" t="e">
        <f>Data!AJ44</f>
        <v>#VALUE!</v>
      </c>
      <c r="AC8" t="e">
        <f>Data!AK44</f>
        <v>#VALUE!</v>
      </c>
      <c r="AD8" t="e">
        <f>Data!AL44</f>
        <v>#VALUE!</v>
      </c>
      <c r="AE8" t="e">
        <f>Data!AM44</f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Data!J45</f>
        <v>0</v>
      </c>
      <c r="C2" t="e">
        <f>Data!K45</f>
        <v>#VALUE!</v>
      </c>
      <c r="D2" t="e">
        <f>Data!L45</f>
        <v>#VALUE!</v>
      </c>
      <c r="E2" t="e">
        <f>Data!M45</f>
        <v>#VALUE!</v>
      </c>
      <c r="F2" t="e">
        <f>Data!N45</f>
        <v>#VALUE!</v>
      </c>
      <c r="G2" t="e">
        <f>Data!O45</f>
        <v>#VALUE!</v>
      </c>
      <c r="H2" t="e">
        <f>Data!P45</f>
        <v>#VALUE!</v>
      </c>
      <c r="I2" t="e">
        <f>Data!Q45</f>
        <v>#VALUE!</v>
      </c>
      <c r="J2" t="e">
        <f>Data!R45</f>
        <v>#VALUE!</v>
      </c>
      <c r="K2" t="e">
        <f>Data!S45</f>
        <v>#VALUE!</v>
      </c>
      <c r="L2" t="e">
        <f>Data!T45</f>
        <v>#VALUE!</v>
      </c>
      <c r="M2" t="e">
        <f>Data!U45</f>
        <v>#VALUE!</v>
      </c>
      <c r="N2" t="e">
        <f>Data!V45</f>
        <v>#VALUE!</v>
      </c>
      <c r="O2" t="e">
        <f>Data!W45</f>
        <v>#VALUE!</v>
      </c>
      <c r="P2" t="e">
        <f>Data!X45</f>
        <v>#VALUE!</v>
      </c>
      <c r="Q2" t="e">
        <f>Data!Y45</f>
        <v>#VALUE!</v>
      </c>
      <c r="R2" t="e">
        <f>Data!Z45</f>
        <v>#VALUE!</v>
      </c>
      <c r="S2" t="e">
        <f>Data!AA45</f>
        <v>#VALUE!</v>
      </c>
      <c r="T2" t="e">
        <f>Data!AB45</f>
        <v>#VALUE!</v>
      </c>
      <c r="U2" t="e">
        <f>Data!AC45</f>
        <v>#VALUE!</v>
      </c>
      <c r="V2" t="e">
        <f>Data!AD45</f>
        <v>#VALUE!</v>
      </c>
      <c r="W2" t="e">
        <f>Data!AE45</f>
        <v>#VALUE!</v>
      </c>
      <c r="X2" t="e">
        <f>Data!AF45</f>
        <v>#VALUE!</v>
      </c>
      <c r="Y2" t="e">
        <f>Data!AG45</f>
        <v>#VALUE!</v>
      </c>
      <c r="Z2" t="e">
        <f>Data!AH45</f>
        <v>#VALUE!</v>
      </c>
      <c r="AA2" t="e">
        <f>Data!AI45</f>
        <v>#VALUE!</v>
      </c>
      <c r="AB2" t="e">
        <f>Data!AJ45</f>
        <v>#VALUE!</v>
      </c>
      <c r="AC2" t="e">
        <f>Data!AK45</f>
        <v>#VALUE!</v>
      </c>
      <c r="AD2" t="e">
        <f>Data!AL45</f>
        <v>#VALUE!</v>
      </c>
      <c r="AE2" t="e">
        <f>Data!AM45</f>
        <v>#VALUE!</v>
      </c>
    </row>
    <row r="3" spans="1:31" x14ac:dyDescent="0.25">
      <c r="A3" t="s">
        <v>2</v>
      </c>
      <c r="B3">
        <f>Data!J46</f>
        <v>0</v>
      </c>
      <c r="C3" t="e">
        <f>Data!K46</f>
        <v>#VALUE!</v>
      </c>
      <c r="D3" t="e">
        <f>Data!L46</f>
        <v>#VALUE!</v>
      </c>
      <c r="E3" t="e">
        <f>Data!M46</f>
        <v>#VALUE!</v>
      </c>
      <c r="F3" t="e">
        <f>Data!N46</f>
        <v>#VALUE!</v>
      </c>
      <c r="G3" t="e">
        <f>Data!O46</f>
        <v>#VALUE!</v>
      </c>
      <c r="H3" t="e">
        <f>Data!P46</f>
        <v>#VALUE!</v>
      </c>
      <c r="I3" t="e">
        <f>Data!Q46</f>
        <v>#VALUE!</v>
      </c>
      <c r="J3" t="e">
        <f>Data!R46</f>
        <v>#VALUE!</v>
      </c>
      <c r="K3" t="e">
        <f>Data!S46</f>
        <v>#VALUE!</v>
      </c>
      <c r="L3" t="e">
        <f>Data!T46</f>
        <v>#VALUE!</v>
      </c>
      <c r="M3" t="e">
        <f>Data!U46</f>
        <v>#VALUE!</v>
      </c>
      <c r="N3" t="e">
        <f>Data!V46</f>
        <v>#VALUE!</v>
      </c>
      <c r="O3" t="e">
        <f>Data!W46</f>
        <v>#VALUE!</v>
      </c>
      <c r="P3" t="e">
        <f>Data!X46</f>
        <v>#VALUE!</v>
      </c>
      <c r="Q3" t="e">
        <f>Data!Y46</f>
        <v>#VALUE!</v>
      </c>
      <c r="R3" t="e">
        <f>Data!Z46</f>
        <v>#VALUE!</v>
      </c>
      <c r="S3" t="e">
        <f>Data!AA46</f>
        <v>#VALUE!</v>
      </c>
      <c r="T3" t="e">
        <f>Data!AB46</f>
        <v>#VALUE!</v>
      </c>
      <c r="U3" t="e">
        <f>Data!AC46</f>
        <v>#VALUE!</v>
      </c>
      <c r="V3" t="e">
        <f>Data!AD46</f>
        <v>#VALUE!</v>
      </c>
      <c r="W3" t="e">
        <f>Data!AE46</f>
        <v>#VALUE!</v>
      </c>
      <c r="X3" t="e">
        <f>Data!AF46</f>
        <v>#VALUE!</v>
      </c>
      <c r="Y3" t="e">
        <f>Data!AG46</f>
        <v>#VALUE!</v>
      </c>
      <c r="Z3" t="e">
        <f>Data!AH46</f>
        <v>#VALUE!</v>
      </c>
      <c r="AA3" t="e">
        <f>Data!AI46</f>
        <v>#VALUE!</v>
      </c>
      <c r="AB3" t="e">
        <f>Data!AJ46</f>
        <v>#VALUE!</v>
      </c>
      <c r="AC3" t="e">
        <f>Data!AK46</f>
        <v>#VALUE!</v>
      </c>
      <c r="AD3" t="e">
        <f>Data!AL46</f>
        <v>#VALUE!</v>
      </c>
      <c r="AE3" t="e">
        <f>Data!AM46</f>
        <v>#VALUE!</v>
      </c>
    </row>
    <row r="4" spans="1:31" x14ac:dyDescent="0.25">
      <c r="A4" t="s">
        <v>3</v>
      </c>
      <c r="B4">
        <f>Data!J47</f>
        <v>0</v>
      </c>
      <c r="C4" t="e">
        <f>Data!K47</f>
        <v>#VALUE!</v>
      </c>
      <c r="D4" t="e">
        <f>Data!L47</f>
        <v>#VALUE!</v>
      </c>
      <c r="E4" t="e">
        <f>Data!M47</f>
        <v>#VALUE!</v>
      </c>
      <c r="F4" t="e">
        <f>Data!N47</f>
        <v>#VALUE!</v>
      </c>
      <c r="G4" t="e">
        <f>Data!O47</f>
        <v>#VALUE!</v>
      </c>
      <c r="H4" t="e">
        <f>Data!P47</f>
        <v>#VALUE!</v>
      </c>
      <c r="I4" t="e">
        <f>Data!Q47</f>
        <v>#VALUE!</v>
      </c>
      <c r="J4" t="e">
        <f>Data!R47</f>
        <v>#VALUE!</v>
      </c>
      <c r="K4" t="e">
        <f>Data!S47</f>
        <v>#VALUE!</v>
      </c>
      <c r="L4" t="e">
        <f>Data!T47</f>
        <v>#VALUE!</v>
      </c>
      <c r="M4" t="e">
        <f>Data!U47</f>
        <v>#VALUE!</v>
      </c>
      <c r="N4" t="e">
        <f>Data!V47</f>
        <v>#VALUE!</v>
      </c>
      <c r="O4" t="e">
        <f>Data!W47</f>
        <v>#VALUE!</v>
      </c>
      <c r="P4" t="e">
        <f>Data!X47</f>
        <v>#VALUE!</v>
      </c>
      <c r="Q4" t="e">
        <f>Data!Y47</f>
        <v>#VALUE!</v>
      </c>
      <c r="R4" t="e">
        <f>Data!Z47</f>
        <v>#VALUE!</v>
      </c>
      <c r="S4" t="e">
        <f>Data!AA47</f>
        <v>#VALUE!</v>
      </c>
      <c r="T4" t="e">
        <f>Data!AB47</f>
        <v>#VALUE!</v>
      </c>
      <c r="U4" t="e">
        <f>Data!AC47</f>
        <v>#VALUE!</v>
      </c>
      <c r="V4" t="e">
        <f>Data!AD47</f>
        <v>#VALUE!</v>
      </c>
      <c r="W4" t="e">
        <f>Data!AE47</f>
        <v>#VALUE!</v>
      </c>
      <c r="X4" t="e">
        <f>Data!AF47</f>
        <v>#VALUE!</v>
      </c>
      <c r="Y4" t="e">
        <f>Data!AG47</f>
        <v>#VALUE!</v>
      </c>
      <c r="Z4" t="e">
        <f>Data!AH47</f>
        <v>#VALUE!</v>
      </c>
      <c r="AA4" t="e">
        <f>Data!AI47</f>
        <v>#VALUE!</v>
      </c>
      <c r="AB4" t="e">
        <f>Data!AJ47</f>
        <v>#VALUE!</v>
      </c>
      <c r="AC4" t="e">
        <f>Data!AK47</f>
        <v>#VALUE!</v>
      </c>
      <c r="AD4" t="e">
        <f>Data!AL47</f>
        <v>#VALUE!</v>
      </c>
      <c r="AE4" t="e">
        <f>Data!AM47</f>
        <v>#VALUE!</v>
      </c>
    </row>
    <row r="5" spans="1:31" x14ac:dyDescent="0.25">
      <c r="A5" t="s">
        <v>4</v>
      </c>
      <c r="B5">
        <f>Data!J48</f>
        <v>1</v>
      </c>
      <c r="C5" t="e">
        <f>Data!K48</f>
        <v>#VALUE!</v>
      </c>
      <c r="D5" t="e">
        <f>Data!L48</f>
        <v>#VALUE!</v>
      </c>
      <c r="E5" t="e">
        <f>Data!M48</f>
        <v>#VALUE!</v>
      </c>
      <c r="F5" t="e">
        <f>Data!N48</f>
        <v>#VALUE!</v>
      </c>
      <c r="G5" t="e">
        <f>Data!O48</f>
        <v>#VALUE!</v>
      </c>
      <c r="H5" t="e">
        <f>Data!P48</f>
        <v>#VALUE!</v>
      </c>
      <c r="I5" t="e">
        <f>Data!Q48</f>
        <v>#VALUE!</v>
      </c>
      <c r="J5" t="e">
        <f>Data!R48</f>
        <v>#VALUE!</v>
      </c>
      <c r="K5" t="e">
        <f>Data!S48</f>
        <v>#VALUE!</v>
      </c>
      <c r="L5" t="e">
        <f>Data!T48</f>
        <v>#VALUE!</v>
      </c>
      <c r="M5" t="e">
        <f>Data!U48</f>
        <v>#VALUE!</v>
      </c>
      <c r="N5" t="e">
        <f>Data!V48</f>
        <v>#VALUE!</v>
      </c>
      <c r="O5" t="e">
        <f>Data!W48</f>
        <v>#VALUE!</v>
      </c>
      <c r="P5" t="e">
        <f>Data!X48</f>
        <v>#VALUE!</v>
      </c>
      <c r="Q5" t="e">
        <f>Data!Y48</f>
        <v>#VALUE!</v>
      </c>
      <c r="R5" t="e">
        <f>Data!Z48</f>
        <v>#VALUE!</v>
      </c>
      <c r="S5" t="e">
        <f>Data!AA48</f>
        <v>#VALUE!</v>
      </c>
      <c r="T5" t="e">
        <f>Data!AB48</f>
        <v>#VALUE!</v>
      </c>
      <c r="U5" t="e">
        <f>Data!AC48</f>
        <v>#VALUE!</v>
      </c>
      <c r="V5" t="e">
        <f>Data!AD48</f>
        <v>#VALUE!</v>
      </c>
      <c r="W5" t="e">
        <f>Data!AE48</f>
        <v>#VALUE!</v>
      </c>
      <c r="X5" t="e">
        <f>Data!AF48</f>
        <v>#VALUE!</v>
      </c>
      <c r="Y5" t="e">
        <f>Data!AG48</f>
        <v>#VALUE!</v>
      </c>
      <c r="Z5" t="e">
        <f>Data!AH48</f>
        <v>#VALUE!</v>
      </c>
      <c r="AA5" t="e">
        <f>Data!AI48</f>
        <v>#VALUE!</v>
      </c>
      <c r="AB5" t="e">
        <f>Data!AJ48</f>
        <v>#VALUE!</v>
      </c>
      <c r="AC5" t="e">
        <f>Data!AK48</f>
        <v>#VALUE!</v>
      </c>
      <c r="AD5" t="e">
        <f>Data!AL48</f>
        <v>#VALUE!</v>
      </c>
      <c r="AE5" t="e">
        <f>Data!AM48</f>
        <v>#VALUE!</v>
      </c>
    </row>
    <row r="6" spans="1:31" x14ac:dyDescent="0.25">
      <c r="A6" t="s">
        <v>5</v>
      </c>
      <c r="B6">
        <f>Data!J49</f>
        <v>0</v>
      </c>
      <c r="C6" t="e">
        <f>Data!K49</f>
        <v>#VALUE!</v>
      </c>
      <c r="D6" t="e">
        <f>Data!L49</f>
        <v>#VALUE!</v>
      </c>
      <c r="E6" t="e">
        <f>Data!M49</f>
        <v>#VALUE!</v>
      </c>
      <c r="F6" t="e">
        <f>Data!N49</f>
        <v>#VALUE!</v>
      </c>
      <c r="G6" t="e">
        <f>Data!O49</f>
        <v>#VALUE!</v>
      </c>
      <c r="H6" t="e">
        <f>Data!P49</f>
        <v>#VALUE!</v>
      </c>
      <c r="I6" t="e">
        <f>Data!Q49</f>
        <v>#VALUE!</v>
      </c>
      <c r="J6" t="e">
        <f>Data!R49</f>
        <v>#VALUE!</v>
      </c>
      <c r="K6" t="e">
        <f>Data!S49</f>
        <v>#VALUE!</v>
      </c>
      <c r="L6" t="e">
        <f>Data!T49</f>
        <v>#VALUE!</v>
      </c>
      <c r="M6" t="e">
        <f>Data!U49</f>
        <v>#VALUE!</v>
      </c>
      <c r="N6" t="e">
        <f>Data!V49</f>
        <v>#VALUE!</v>
      </c>
      <c r="O6" t="e">
        <f>Data!W49</f>
        <v>#VALUE!</v>
      </c>
      <c r="P6" t="e">
        <f>Data!X49</f>
        <v>#VALUE!</v>
      </c>
      <c r="Q6" t="e">
        <f>Data!Y49</f>
        <v>#VALUE!</v>
      </c>
      <c r="R6" t="e">
        <f>Data!Z49</f>
        <v>#VALUE!</v>
      </c>
      <c r="S6" t="e">
        <f>Data!AA49</f>
        <v>#VALUE!</v>
      </c>
      <c r="T6" t="e">
        <f>Data!AB49</f>
        <v>#VALUE!</v>
      </c>
      <c r="U6" t="e">
        <f>Data!AC49</f>
        <v>#VALUE!</v>
      </c>
      <c r="V6" t="e">
        <f>Data!AD49</f>
        <v>#VALUE!</v>
      </c>
      <c r="W6" t="e">
        <f>Data!AE49</f>
        <v>#VALUE!</v>
      </c>
      <c r="X6" t="e">
        <f>Data!AF49</f>
        <v>#VALUE!</v>
      </c>
      <c r="Y6" t="e">
        <f>Data!AG49</f>
        <v>#VALUE!</v>
      </c>
      <c r="Z6" t="e">
        <f>Data!AH49</f>
        <v>#VALUE!</v>
      </c>
      <c r="AA6" t="e">
        <f>Data!AI49</f>
        <v>#VALUE!</v>
      </c>
      <c r="AB6" t="e">
        <f>Data!AJ49</f>
        <v>#VALUE!</v>
      </c>
      <c r="AC6" t="e">
        <f>Data!AK49</f>
        <v>#VALUE!</v>
      </c>
      <c r="AD6" t="e">
        <f>Data!AL49</f>
        <v>#VALUE!</v>
      </c>
      <c r="AE6" t="e">
        <f>Data!AM49</f>
        <v>#VALUE!</v>
      </c>
    </row>
    <row r="7" spans="1:31" x14ac:dyDescent="0.25">
      <c r="A7" t="s">
        <v>124</v>
      </c>
      <c r="B7">
        <f>Data!J50</f>
        <v>0</v>
      </c>
      <c r="C7" t="e">
        <f>Data!K50</f>
        <v>#VALUE!</v>
      </c>
      <c r="D7" t="e">
        <f>Data!L50</f>
        <v>#VALUE!</v>
      </c>
      <c r="E7" t="e">
        <f>Data!M50</f>
        <v>#VALUE!</v>
      </c>
      <c r="F7" t="e">
        <f>Data!N50</f>
        <v>#VALUE!</v>
      </c>
      <c r="G7" t="e">
        <f>Data!O50</f>
        <v>#VALUE!</v>
      </c>
      <c r="H7" t="e">
        <f>Data!P50</f>
        <v>#VALUE!</v>
      </c>
      <c r="I7" t="e">
        <f>Data!Q50</f>
        <v>#VALUE!</v>
      </c>
      <c r="J7" t="e">
        <f>Data!R50</f>
        <v>#VALUE!</v>
      </c>
      <c r="K7" t="e">
        <f>Data!S50</f>
        <v>#VALUE!</v>
      </c>
      <c r="L7" t="e">
        <f>Data!T50</f>
        <v>#VALUE!</v>
      </c>
      <c r="M7" t="e">
        <f>Data!U50</f>
        <v>#VALUE!</v>
      </c>
      <c r="N7" t="e">
        <f>Data!V50</f>
        <v>#VALUE!</v>
      </c>
      <c r="O7" t="e">
        <f>Data!W50</f>
        <v>#VALUE!</v>
      </c>
      <c r="P7" t="e">
        <f>Data!X50</f>
        <v>#VALUE!</v>
      </c>
      <c r="Q7" t="e">
        <f>Data!Y50</f>
        <v>#VALUE!</v>
      </c>
      <c r="R7" t="e">
        <f>Data!Z50</f>
        <v>#VALUE!</v>
      </c>
      <c r="S7" t="e">
        <f>Data!AA50</f>
        <v>#VALUE!</v>
      </c>
      <c r="T7" t="e">
        <f>Data!AB50</f>
        <v>#VALUE!</v>
      </c>
      <c r="U7" t="e">
        <f>Data!AC50</f>
        <v>#VALUE!</v>
      </c>
      <c r="V7" t="e">
        <f>Data!AD50</f>
        <v>#VALUE!</v>
      </c>
      <c r="W7" t="e">
        <f>Data!AE50</f>
        <v>#VALUE!</v>
      </c>
      <c r="X7" t="e">
        <f>Data!AF50</f>
        <v>#VALUE!</v>
      </c>
      <c r="Y7" t="e">
        <f>Data!AG50</f>
        <v>#VALUE!</v>
      </c>
      <c r="Z7" t="e">
        <f>Data!AH50</f>
        <v>#VALUE!</v>
      </c>
      <c r="AA7" t="e">
        <f>Data!AI50</f>
        <v>#VALUE!</v>
      </c>
      <c r="AB7" t="e">
        <f>Data!AJ50</f>
        <v>#VALUE!</v>
      </c>
      <c r="AC7" t="e">
        <f>Data!AK50</f>
        <v>#VALUE!</v>
      </c>
      <c r="AD7" t="e">
        <f>Data!AL50</f>
        <v>#VALUE!</v>
      </c>
      <c r="AE7" t="e">
        <f>Data!AM50</f>
        <v>#VALUE!</v>
      </c>
    </row>
    <row r="8" spans="1:31" x14ac:dyDescent="0.25">
      <c r="A8" t="s">
        <v>125</v>
      </c>
      <c r="B8">
        <f>Data!J51</f>
        <v>0</v>
      </c>
      <c r="C8" t="e">
        <f>Data!K51</f>
        <v>#VALUE!</v>
      </c>
      <c r="D8" t="e">
        <f>Data!L51</f>
        <v>#VALUE!</v>
      </c>
      <c r="E8" t="e">
        <f>Data!M51</f>
        <v>#VALUE!</v>
      </c>
      <c r="F8" t="e">
        <f>Data!N51</f>
        <v>#VALUE!</v>
      </c>
      <c r="G8" t="e">
        <f>Data!O51</f>
        <v>#VALUE!</v>
      </c>
      <c r="H8" t="e">
        <f>Data!P51</f>
        <v>#VALUE!</v>
      </c>
      <c r="I8" t="e">
        <f>Data!Q51</f>
        <v>#VALUE!</v>
      </c>
      <c r="J8" t="e">
        <f>Data!R51</f>
        <v>#VALUE!</v>
      </c>
      <c r="K8" t="e">
        <f>Data!S51</f>
        <v>#VALUE!</v>
      </c>
      <c r="L8" t="e">
        <f>Data!T51</f>
        <v>#VALUE!</v>
      </c>
      <c r="M8" t="e">
        <f>Data!U51</f>
        <v>#VALUE!</v>
      </c>
      <c r="N8" t="e">
        <f>Data!V51</f>
        <v>#VALUE!</v>
      </c>
      <c r="O8" t="e">
        <f>Data!W51</f>
        <v>#VALUE!</v>
      </c>
      <c r="P8" t="e">
        <f>Data!X51</f>
        <v>#VALUE!</v>
      </c>
      <c r="Q8" t="e">
        <f>Data!Y51</f>
        <v>#VALUE!</v>
      </c>
      <c r="R8" t="e">
        <f>Data!Z51</f>
        <v>#VALUE!</v>
      </c>
      <c r="S8" t="e">
        <f>Data!AA51</f>
        <v>#VALUE!</v>
      </c>
      <c r="T8" t="e">
        <f>Data!AB51</f>
        <v>#VALUE!</v>
      </c>
      <c r="U8" t="e">
        <f>Data!AC51</f>
        <v>#VALUE!</v>
      </c>
      <c r="V8" t="e">
        <f>Data!AD51</f>
        <v>#VALUE!</v>
      </c>
      <c r="W8" t="e">
        <f>Data!AE51</f>
        <v>#VALUE!</v>
      </c>
      <c r="X8" t="e">
        <f>Data!AF51</f>
        <v>#VALUE!</v>
      </c>
      <c r="Y8" t="e">
        <f>Data!AG51</f>
        <v>#VALUE!</v>
      </c>
      <c r="Z8" t="e">
        <f>Data!AH51</f>
        <v>#VALUE!</v>
      </c>
      <c r="AA8" t="e">
        <f>Data!AI51</f>
        <v>#VALUE!</v>
      </c>
      <c r="AB8" t="e">
        <f>Data!AJ51</f>
        <v>#VALUE!</v>
      </c>
      <c r="AC8" t="e">
        <f>Data!AK51</f>
        <v>#VALUE!</v>
      </c>
      <c r="AD8" t="e">
        <f>Data!AL51</f>
        <v>#VALUE!</v>
      </c>
      <c r="AE8" t="e">
        <f>Data!AM51</f>
        <v>#VALUE!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Data!J52</f>
        <v>0.93664816809218165</v>
      </c>
      <c r="C2">
        <f>Data!K52</f>
        <v>0.93758413006461472</v>
      </c>
      <c r="D2">
        <f>Data!L52</f>
        <v>0.93790508780604664</v>
      </c>
      <c r="E2">
        <f>Data!M52</f>
        <v>0.93833313635851656</v>
      </c>
      <c r="F2">
        <f>Data!N52</f>
        <v>0.93890166809574294</v>
      </c>
      <c r="G2">
        <f>Data!O52</f>
        <v>0.93965268403780833</v>
      </c>
      <c r="H2">
        <f>Data!P52</f>
        <v>0.94063764555977569</v>
      </c>
      <c r="I2">
        <f>Data!Q52</f>
        <v>0.94191731077978458</v>
      </c>
      <c r="J2">
        <f>Data!R52</f>
        <v>0.94355965157024346</v>
      </c>
      <c r="K2">
        <f>Data!S52</f>
        <v>0.94563469291170243</v>
      </c>
      <c r="L2">
        <f>Data!T52</f>
        <v>0.94820515921205761</v>
      </c>
      <c r="M2">
        <f>Data!U52</f>
        <v>0.95131254709877777</v>
      </c>
      <c r="N2">
        <f>Data!V52</f>
        <v>0.95496004661475364</v>
      </c>
      <c r="O2">
        <f>Data!W52</f>
        <v>0.95909649021776056</v>
      </c>
      <c r="P2">
        <f>Data!X52</f>
        <v>0.96360801423424369</v>
      </c>
      <c r="Q2">
        <f>Data!Y52</f>
        <v>0.96832408404609083</v>
      </c>
      <c r="R2">
        <f>Data!Z52</f>
        <v>0.97304015385793796</v>
      </c>
      <c r="S2">
        <f>Data!AA52</f>
        <v>0.9775516778744211</v>
      </c>
      <c r="T2">
        <f>Data!AB52</f>
        <v>0.98168812147742801</v>
      </c>
      <c r="U2">
        <f>Data!AC52</f>
        <v>0.98533562099340388</v>
      </c>
      <c r="V2">
        <f>Data!AD52</f>
        <v>0.98844300888012404</v>
      </c>
      <c r="W2">
        <f>Data!AE52</f>
        <v>0.99101347518047922</v>
      </c>
      <c r="X2">
        <f>Data!AF52</f>
        <v>0.99308851652193819</v>
      </c>
      <c r="Y2">
        <f>Data!AG52</f>
        <v>0.99473085731239708</v>
      </c>
      <c r="Z2">
        <f>Data!AH52</f>
        <v>0.99601052253240596</v>
      </c>
      <c r="AA2">
        <f>Data!AI52</f>
        <v>0.99699548405437333</v>
      </c>
      <c r="AB2">
        <f>Data!AJ52</f>
        <v>0.99774649999643872</v>
      </c>
      <c r="AC2">
        <f>Data!AK52</f>
        <v>0.99831503173366509</v>
      </c>
      <c r="AD2">
        <f>Data!AL52</f>
        <v>0.99874308028613501</v>
      </c>
      <c r="AE2">
        <f>Data!AM52</f>
        <v>0.99906403802756694</v>
      </c>
    </row>
    <row r="3" spans="1:31" x14ac:dyDescent="0.25">
      <c r="A3" t="s">
        <v>2</v>
      </c>
      <c r="B3">
        <f>Data!J53</f>
        <v>0</v>
      </c>
      <c r="C3" t="e">
        <f>Data!K53</f>
        <v>#VALUE!</v>
      </c>
      <c r="D3" t="e">
        <f>Data!L53</f>
        <v>#VALUE!</v>
      </c>
      <c r="E3" t="e">
        <f>Data!M53</f>
        <v>#VALUE!</v>
      </c>
      <c r="F3" t="e">
        <f>Data!N53</f>
        <v>#VALUE!</v>
      </c>
      <c r="G3" t="e">
        <f>Data!O53</f>
        <v>#VALUE!</v>
      </c>
      <c r="H3" t="e">
        <f>Data!P53</f>
        <v>#VALUE!</v>
      </c>
      <c r="I3" t="e">
        <f>Data!Q53</f>
        <v>#VALUE!</v>
      </c>
      <c r="J3" t="e">
        <f>Data!R53</f>
        <v>#VALUE!</v>
      </c>
      <c r="K3" t="e">
        <f>Data!S53</f>
        <v>#VALUE!</v>
      </c>
      <c r="L3" t="e">
        <f>Data!T53</f>
        <v>#VALUE!</v>
      </c>
      <c r="M3" t="e">
        <f>Data!U53</f>
        <v>#VALUE!</v>
      </c>
      <c r="N3" t="e">
        <f>Data!V53</f>
        <v>#VALUE!</v>
      </c>
      <c r="O3" t="e">
        <f>Data!W53</f>
        <v>#VALUE!</v>
      </c>
      <c r="P3" t="e">
        <f>Data!X53</f>
        <v>#VALUE!</v>
      </c>
      <c r="Q3" t="e">
        <f>Data!Y53</f>
        <v>#VALUE!</v>
      </c>
      <c r="R3" t="e">
        <f>Data!Z53</f>
        <v>#VALUE!</v>
      </c>
      <c r="S3" t="e">
        <f>Data!AA53</f>
        <v>#VALUE!</v>
      </c>
      <c r="T3" t="e">
        <f>Data!AB53</f>
        <v>#VALUE!</v>
      </c>
      <c r="U3" t="e">
        <f>Data!AC53</f>
        <v>#VALUE!</v>
      </c>
      <c r="V3" t="e">
        <f>Data!AD53</f>
        <v>#VALUE!</v>
      </c>
      <c r="W3" t="e">
        <f>Data!AE53</f>
        <v>#VALUE!</v>
      </c>
      <c r="X3" t="e">
        <f>Data!AF53</f>
        <v>#VALUE!</v>
      </c>
      <c r="Y3" t="e">
        <f>Data!AG53</f>
        <v>#VALUE!</v>
      </c>
      <c r="Z3" t="e">
        <f>Data!AH53</f>
        <v>#VALUE!</v>
      </c>
      <c r="AA3" t="e">
        <f>Data!AI53</f>
        <v>#VALUE!</v>
      </c>
      <c r="AB3" t="e">
        <f>Data!AJ53</f>
        <v>#VALUE!</v>
      </c>
      <c r="AC3" t="e">
        <f>Data!AK53</f>
        <v>#VALUE!</v>
      </c>
      <c r="AD3" t="e">
        <f>Data!AL53</f>
        <v>#VALUE!</v>
      </c>
      <c r="AE3" t="e">
        <f>Data!AM53</f>
        <v>#VALUE!</v>
      </c>
    </row>
    <row r="4" spans="1:31" x14ac:dyDescent="0.25">
      <c r="A4" t="s">
        <v>3</v>
      </c>
      <c r="B4">
        <f>Data!J54</f>
        <v>0</v>
      </c>
      <c r="C4" t="e">
        <f>Data!K54</f>
        <v>#VALUE!</v>
      </c>
      <c r="D4" t="e">
        <f>Data!L54</f>
        <v>#VALUE!</v>
      </c>
      <c r="E4" t="e">
        <f>Data!M54</f>
        <v>#VALUE!</v>
      </c>
      <c r="F4" t="e">
        <f>Data!N54</f>
        <v>#VALUE!</v>
      </c>
      <c r="G4" t="e">
        <f>Data!O54</f>
        <v>#VALUE!</v>
      </c>
      <c r="H4" t="e">
        <f>Data!P54</f>
        <v>#VALUE!</v>
      </c>
      <c r="I4" t="e">
        <f>Data!Q54</f>
        <v>#VALUE!</v>
      </c>
      <c r="J4" t="e">
        <f>Data!R54</f>
        <v>#VALUE!</v>
      </c>
      <c r="K4" t="e">
        <f>Data!S54</f>
        <v>#VALUE!</v>
      </c>
      <c r="L4" t="e">
        <f>Data!T54</f>
        <v>#VALUE!</v>
      </c>
      <c r="M4" t="e">
        <f>Data!U54</f>
        <v>#VALUE!</v>
      </c>
      <c r="N4" t="e">
        <f>Data!V54</f>
        <v>#VALUE!</v>
      </c>
      <c r="O4" t="e">
        <f>Data!W54</f>
        <v>#VALUE!</v>
      </c>
      <c r="P4" t="e">
        <f>Data!X54</f>
        <v>#VALUE!</v>
      </c>
      <c r="Q4" t="e">
        <f>Data!Y54</f>
        <v>#VALUE!</v>
      </c>
      <c r="R4" t="e">
        <f>Data!Z54</f>
        <v>#VALUE!</v>
      </c>
      <c r="S4" t="e">
        <f>Data!AA54</f>
        <v>#VALUE!</v>
      </c>
      <c r="T4" t="e">
        <f>Data!AB54</f>
        <v>#VALUE!</v>
      </c>
      <c r="U4" t="e">
        <f>Data!AC54</f>
        <v>#VALUE!</v>
      </c>
      <c r="V4" t="e">
        <f>Data!AD54</f>
        <v>#VALUE!</v>
      </c>
      <c r="W4" t="e">
        <f>Data!AE54</f>
        <v>#VALUE!</v>
      </c>
      <c r="X4" t="e">
        <f>Data!AF54</f>
        <v>#VALUE!</v>
      </c>
      <c r="Y4" t="e">
        <f>Data!AG54</f>
        <v>#VALUE!</v>
      </c>
      <c r="Z4" t="e">
        <f>Data!AH54</f>
        <v>#VALUE!</v>
      </c>
      <c r="AA4" t="e">
        <f>Data!AI54</f>
        <v>#VALUE!</v>
      </c>
      <c r="AB4" t="e">
        <f>Data!AJ54</f>
        <v>#VALUE!</v>
      </c>
      <c r="AC4" t="e">
        <f>Data!AK54</f>
        <v>#VALUE!</v>
      </c>
      <c r="AD4" t="e">
        <f>Data!AL54</f>
        <v>#VALUE!</v>
      </c>
      <c r="AE4" t="e">
        <f>Data!AM54</f>
        <v>#VALUE!</v>
      </c>
    </row>
    <row r="5" spans="1:31" x14ac:dyDescent="0.25">
      <c r="A5" t="s">
        <v>4</v>
      </c>
      <c r="B5">
        <f>Data!J55</f>
        <v>6.3351831907818346E-2</v>
      </c>
      <c r="C5" t="e">
        <f>Data!K55</f>
        <v>#VALUE!</v>
      </c>
      <c r="D5" t="e">
        <f>Data!L55</f>
        <v>#VALUE!</v>
      </c>
      <c r="E5" t="e">
        <f>Data!M55</f>
        <v>#VALUE!</v>
      </c>
      <c r="F5" t="e">
        <f>Data!N55</f>
        <v>#VALUE!</v>
      </c>
      <c r="G5" t="e">
        <f>Data!O55</f>
        <v>#VALUE!</v>
      </c>
      <c r="H5" t="e">
        <f>Data!P55</f>
        <v>#VALUE!</v>
      </c>
      <c r="I5" t="e">
        <f>Data!Q55</f>
        <v>#VALUE!</v>
      </c>
      <c r="J5" t="e">
        <f>Data!R55</f>
        <v>#VALUE!</v>
      </c>
      <c r="K5" t="e">
        <f>Data!S55</f>
        <v>#VALUE!</v>
      </c>
      <c r="L5" t="e">
        <f>Data!T55</f>
        <v>#VALUE!</v>
      </c>
      <c r="M5" t="e">
        <f>Data!U55</f>
        <v>#VALUE!</v>
      </c>
      <c r="N5" t="e">
        <f>Data!V55</f>
        <v>#VALUE!</v>
      </c>
      <c r="O5" t="e">
        <f>Data!W55</f>
        <v>#VALUE!</v>
      </c>
      <c r="P5" t="e">
        <f>Data!X55</f>
        <v>#VALUE!</v>
      </c>
      <c r="Q5" t="e">
        <f>Data!Y55</f>
        <v>#VALUE!</v>
      </c>
      <c r="R5" t="e">
        <f>Data!Z55</f>
        <v>#VALUE!</v>
      </c>
      <c r="S5" t="e">
        <f>Data!AA55</f>
        <v>#VALUE!</v>
      </c>
      <c r="T5" t="e">
        <f>Data!AB55</f>
        <v>#VALUE!</v>
      </c>
      <c r="U5" t="e">
        <f>Data!AC55</f>
        <v>#VALUE!</v>
      </c>
      <c r="V5" t="e">
        <f>Data!AD55</f>
        <v>#VALUE!</v>
      </c>
      <c r="W5" t="e">
        <f>Data!AE55</f>
        <v>#VALUE!</v>
      </c>
      <c r="X5" t="e">
        <f>Data!AF55</f>
        <v>#VALUE!</v>
      </c>
      <c r="Y5" t="e">
        <f>Data!AG55</f>
        <v>#VALUE!</v>
      </c>
      <c r="Z5" t="e">
        <f>Data!AH55</f>
        <v>#VALUE!</v>
      </c>
      <c r="AA5" t="e">
        <f>Data!AI55</f>
        <v>#VALUE!</v>
      </c>
      <c r="AB5" t="e">
        <f>Data!AJ55</f>
        <v>#VALUE!</v>
      </c>
      <c r="AC5" t="e">
        <f>Data!AK55</f>
        <v>#VALUE!</v>
      </c>
      <c r="AD5" t="e">
        <f>Data!AL55</f>
        <v>#VALUE!</v>
      </c>
      <c r="AE5" t="e">
        <f>Data!AM55</f>
        <v>#VALUE!</v>
      </c>
    </row>
    <row r="6" spans="1:31" x14ac:dyDescent="0.25">
      <c r="A6" t="s">
        <v>5</v>
      </c>
      <c r="B6">
        <f>Data!J56</f>
        <v>0</v>
      </c>
      <c r="C6" t="e">
        <f>Data!K56</f>
        <v>#VALUE!</v>
      </c>
      <c r="D6" t="e">
        <f>Data!L56</f>
        <v>#VALUE!</v>
      </c>
      <c r="E6" t="e">
        <f>Data!M56</f>
        <v>#VALUE!</v>
      </c>
      <c r="F6" t="e">
        <f>Data!N56</f>
        <v>#VALUE!</v>
      </c>
      <c r="G6" t="e">
        <f>Data!O56</f>
        <v>#VALUE!</v>
      </c>
      <c r="H6" t="e">
        <f>Data!P56</f>
        <v>#VALUE!</v>
      </c>
      <c r="I6" t="e">
        <f>Data!Q56</f>
        <v>#VALUE!</v>
      </c>
      <c r="J6" t="e">
        <f>Data!R56</f>
        <v>#VALUE!</v>
      </c>
      <c r="K6" t="e">
        <f>Data!S56</f>
        <v>#VALUE!</v>
      </c>
      <c r="L6" t="e">
        <f>Data!T56</f>
        <v>#VALUE!</v>
      </c>
      <c r="M6" t="e">
        <f>Data!U56</f>
        <v>#VALUE!</v>
      </c>
      <c r="N6" t="e">
        <f>Data!V56</f>
        <v>#VALUE!</v>
      </c>
      <c r="O6" t="e">
        <f>Data!W56</f>
        <v>#VALUE!</v>
      </c>
      <c r="P6" t="e">
        <f>Data!X56</f>
        <v>#VALUE!</v>
      </c>
      <c r="Q6" t="e">
        <f>Data!Y56</f>
        <v>#VALUE!</v>
      </c>
      <c r="R6" t="e">
        <f>Data!Z56</f>
        <v>#VALUE!</v>
      </c>
      <c r="S6" t="e">
        <f>Data!AA56</f>
        <v>#VALUE!</v>
      </c>
      <c r="T6" t="e">
        <f>Data!AB56</f>
        <v>#VALUE!</v>
      </c>
      <c r="U6" t="e">
        <f>Data!AC56</f>
        <v>#VALUE!</v>
      </c>
      <c r="V6" t="e">
        <f>Data!AD56</f>
        <v>#VALUE!</v>
      </c>
      <c r="W6" t="e">
        <f>Data!AE56</f>
        <v>#VALUE!</v>
      </c>
      <c r="X6" t="e">
        <f>Data!AF56</f>
        <v>#VALUE!</v>
      </c>
      <c r="Y6" t="e">
        <f>Data!AG56</f>
        <v>#VALUE!</v>
      </c>
      <c r="Z6" t="e">
        <f>Data!AH56</f>
        <v>#VALUE!</v>
      </c>
      <c r="AA6" t="e">
        <f>Data!AI56</f>
        <v>#VALUE!</v>
      </c>
      <c r="AB6" t="e">
        <f>Data!AJ56</f>
        <v>#VALUE!</v>
      </c>
      <c r="AC6" t="e">
        <f>Data!AK56</f>
        <v>#VALUE!</v>
      </c>
      <c r="AD6" t="e">
        <f>Data!AL56</f>
        <v>#VALUE!</v>
      </c>
      <c r="AE6" t="e">
        <f>Data!AM56</f>
        <v>#VALUE!</v>
      </c>
    </row>
    <row r="7" spans="1:31" x14ac:dyDescent="0.25">
      <c r="A7" t="s">
        <v>124</v>
      </c>
      <c r="B7">
        <f>Data!J57</f>
        <v>0</v>
      </c>
      <c r="C7" t="e">
        <f>Data!K57</f>
        <v>#VALUE!</v>
      </c>
      <c r="D7" t="e">
        <f>Data!L57</f>
        <v>#VALUE!</v>
      </c>
      <c r="E7" t="e">
        <f>Data!M57</f>
        <v>#VALUE!</v>
      </c>
      <c r="F7" t="e">
        <f>Data!N57</f>
        <v>#VALUE!</v>
      </c>
      <c r="G7" t="e">
        <f>Data!O57</f>
        <v>#VALUE!</v>
      </c>
      <c r="H7" t="e">
        <f>Data!P57</f>
        <v>#VALUE!</v>
      </c>
      <c r="I7" t="e">
        <f>Data!Q57</f>
        <v>#VALUE!</v>
      </c>
      <c r="J7" t="e">
        <f>Data!R57</f>
        <v>#VALUE!</v>
      </c>
      <c r="K7" t="e">
        <f>Data!S57</f>
        <v>#VALUE!</v>
      </c>
      <c r="L7" t="e">
        <f>Data!T57</f>
        <v>#VALUE!</v>
      </c>
      <c r="M7" t="e">
        <f>Data!U57</f>
        <v>#VALUE!</v>
      </c>
      <c r="N7" t="e">
        <f>Data!V57</f>
        <v>#VALUE!</v>
      </c>
      <c r="O7" t="e">
        <f>Data!W57</f>
        <v>#VALUE!</v>
      </c>
      <c r="P7" t="e">
        <f>Data!X57</f>
        <v>#VALUE!</v>
      </c>
      <c r="Q7" t="e">
        <f>Data!Y57</f>
        <v>#VALUE!</v>
      </c>
      <c r="R7" t="e">
        <f>Data!Z57</f>
        <v>#VALUE!</v>
      </c>
      <c r="S7" t="e">
        <f>Data!AA57</f>
        <v>#VALUE!</v>
      </c>
      <c r="T7" t="e">
        <f>Data!AB57</f>
        <v>#VALUE!</v>
      </c>
      <c r="U7" t="e">
        <f>Data!AC57</f>
        <v>#VALUE!</v>
      </c>
      <c r="V7" t="e">
        <f>Data!AD57</f>
        <v>#VALUE!</v>
      </c>
      <c r="W7" t="e">
        <f>Data!AE57</f>
        <v>#VALUE!</v>
      </c>
      <c r="X7" t="e">
        <f>Data!AF57</f>
        <v>#VALUE!</v>
      </c>
      <c r="Y7" t="e">
        <f>Data!AG57</f>
        <v>#VALUE!</v>
      </c>
      <c r="Z7" t="e">
        <f>Data!AH57</f>
        <v>#VALUE!</v>
      </c>
      <c r="AA7" t="e">
        <f>Data!AI57</f>
        <v>#VALUE!</v>
      </c>
      <c r="AB7" t="e">
        <f>Data!AJ57</f>
        <v>#VALUE!</v>
      </c>
      <c r="AC7" t="e">
        <f>Data!AK57</f>
        <v>#VALUE!</v>
      </c>
      <c r="AD7" t="e">
        <f>Data!AL57</f>
        <v>#VALUE!</v>
      </c>
      <c r="AE7" t="e">
        <f>Data!AM57</f>
        <v>#VALUE!</v>
      </c>
    </row>
    <row r="8" spans="1:31" x14ac:dyDescent="0.25">
      <c r="A8" t="s">
        <v>125</v>
      </c>
      <c r="B8">
        <f>Data!J58</f>
        <v>0</v>
      </c>
      <c r="C8" t="e">
        <f>Data!K58</f>
        <v>#VALUE!</v>
      </c>
      <c r="D8" t="e">
        <f>Data!L58</f>
        <v>#VALUE!</v>
      </c>
      <c r="E8" t="e">
        <f>Data!M58</f>
        <v>#VALUE!</v>
      </c>
      <c r="F8" t="e">
        <f>Data!N58</f>
        <v>#VALUE!</v>
      </c>
      <c r="G8" t="e">
        <f>Data!O58</f>
        <v>#VALUE!</v>
      </c>
      <c r="H8" t="e">
        <f>Data!P58</f>
        <v>#VALUE!</v>
      </c>
      <c r="I8" t="e">
        <f>Data!Q58</f>
        <v>#VALUE!</v>
      </c>
      <c r="J8" t="e">
        <f>Data!R58</f>
        <v>#VALUE!</v>
      </c>
      <c r="K8" t="e">
        <f>Data!S58</f>
        <v>#VALUE!</v>
      </c>
      <c r="L8" t="e">
        <f>Data!T58</f>
        <v>#VALUE!</v>
      </c>
      <c r="M8" t="e">
        <f>Data!U58</f>
        <v>#VALUE!</v>
      </c>
      <c r="N8" t="e">
        <f>Data!V58</f>
        <v>#VALUE!</v>
      </c>
      <c r="O8" t="e">
        <f>Data!W58</f>
        <v>#VALUE!</v>
      </c>
      <c r="P8" t="e">
        <f>Data!X58</f>
        <v>#VALUE!</v>
      </c>
      <c r="Q8" t="e">
        <f>Data!Y58</f>
        <v>#VALUE!</v>
      </c>
      <c r="R8" t="e">
        <f>Data!Z58</f>
        <v>#VALUE!</v>
      </c>
      <c r="S8" t="e">
        <f>Data!AA58</f>
        <v>#VALUE!</v>
      </c>
      <c r="T8" t="e">
        <f>Data!AB58</f>
        <v>#VALUE!</v>
      </c>
      <c r="U8" t="e">
        <f>Data!AC58</f>
        <v>#VALUE!</v>
      </c>
      <c r="V8" t="e">
        <f>Data!AD58</f>
        <v>#VALUE!</v>
      </c>
      <c r="W8" t="e">
        <f>Data!AE58</f>
        <v>#VALUE!</v>
      </c>
      <c r="X8" t="e">
        <f>Data!AF58</f>
        <v>#VALUE!</v>
      </c>
      <c r="Y8" t="e">
        <f>Data!AG58</f>
        <v>#VALUE!</v>
      </c>
      <c r="Z8" t="e">
        <f>Data!AH58</f>
        <v>#VALUE!</v>
      </c>
      <c r="AA8" t="e">
        <f>Data!AI58</f>
        <v>#VALUE!</v>
      </c>
      <c r="AB8" t="e">
        <f>Data!AJ58</f>
        <v>#VALUE!</v>
      </c>
      <c r="AC8" t="e">
        <f>Data!AK58</f>
        <v>#VALUE!</v>
      </c>
      <c r="AD8" t="e">
        <f>Data!AL58</f>
        <v>#VALUE!</v>
      </c>
      <c r="AE8" t="e">
        <f>Data!AM58</f>
        <v>#VALUE!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Data!J59</f>
        <v>0</v>
      </c>
      <c r="C2" t="e">
        <f>Data!K59</f>
        <v>#VALUE!</v>
      </c>
      <c r="D2" t="e">
        <f>Data!L59</f>
        <v>#VALUE!</v>
      </c>
      <c r="E2" t="e">
        <f>Data!M59</f>
        <v>#VALUE!</v>
      </c>
      <c r="F2" t="e">
        <f>Data!N59</f>
        <v>#VALUE!</v>
      </c>
      <c r="G2" t="e">
        <f>Data!O59</f>
        <v>#VALUE!</v>
      </c>
      <c r="H2" t="e">
        <f>Data!P59</f>
        <v>#VALUE!</v>
      </c>
      <c r="I2" t="e">
        <f>Data!Q59</f>
        <v>#VALUE!</v>
      </c>
      <c r="J2" t="e">
        <f>Data!R59</f>
        <v>#VALUE!</v>
      </c>
      <c r="K2" t="e">
        <f>Data!S59</f>
        <v>#VALUE!</v>
      </c>
      <c r="L2" t="e">
        <f>Data!T59</f>
        <v>#VALUE!</v>
      </c>
      <c r="M2" t="e">
        <f>Data!U59</f>
        <v>#VALUE!</v>
      </c>
      <c r="N2" t="e">
        <f>Data!V59</f>
        <v>#VALUE!</v>
      </c>
      <c r="O2" t="e">
        <f>Data!W59</f>
        <v>#VALUE!</v>
      </c>
      <c r="P2" t="e">
        <f>Data!X59</f>
        <v>#VALUE!</v>
      </c>
      <c r="Q2" t="e">
        <f>Data!Y59</f>
        <v>#VALUE!</v>
      </c>
      <c r="R2" t="e">
        <f>Data!Z59</f>
        <v>#VALUE!</v>
      </c>
      <c r="S2" t="e">
        <f>Data!AA59</f>
        <v>#VALUE!</v>
      </c>
      <c r="T2" t="e">
        <f>Data!AB59</f>
        <v>#VALUE!</v>
      </c>
      <c r="U2" t="e">
        <f>Data!AC59</f>
        <v>#VALUE!</v>
      </c>
      <c r="V2" t="e">
        <f>Data!AD59</f>
        <v>#VALUE!</v>
      </c>
      <c r="W2" t="e">
        <f>Data!AE59</f>
        <v>#VALUE!</v>
      </c>
      <c r="X2" t="e">
        <f>Data!AF59</f>
        <v>#VALUE!</v>
      </c>
      <c r="Y2" t="e">
        <f>Data!AG59</f>
        <v>#VALUE!</v>
      </c>
      <c r="Z2" t="e">
        <f>Data!AH59</f>
        <v>#VALUE!</v>
      </c>
      <c r="AA2" t="e">
        <f>Data!AI59</f>
        <v>#VALUE!</v>
      </c>
      <c r="AB2" t="e">
        <f>Data!AJ59</f>
        <v>#VALUE!</v>
      </c>
      <c r="AC2" t="e">
        <f>Data!AK59</f>
        <v>#VALUE!</v>
      </c>
      <c r="AD2" t="e">
        <f>Data!AL59</f>
        <v>#VALUE!</v>
      </c>
      <c r="AE2" t="e">
        <f>Data!AM59</f>
        <v>#VALUE!</v>
      </c>
    </row>
    <row r="3" spans="1:31" x14ac:dyDescent="0.25">
      <c r="A3" t="s">
        <v>2</v>
      </c>
      <c r="B3">
        <f>Data!J60</f>
        <v>0</v>
      </c>
      <c r="C3" t="e">
        <f>Data!K60</f>
        <v>#VALUE!</v>
      </c>
      <c r="D3" t="e">
        <f>Data!L60</f>
        <v>#VALUE!</v>
      </c>
      <c r="E3" t="e">
        <f>Data!M60</f>
        <v>#VALUE!</v>
      </c>
      <c r="F3" t="e">
        <f>Data!N60</f>
        <v>#VALUE!</v>
      </c>
      <c r="G3" t="e">
        <f>Data!O60</f>
        <v>#VALUE!</v>
      </c>
      <c r="H3" t="e">
        <f>Data!P60</f>
        <v>#VALUE!</v>
      </c>
      <c r="I3" t="e">
        <f>Data!Q60</f>
        <v>#VALUE!</v>
      </c>
      <c r="J3" t="e">
        <f>Data!R60</f>
        <v>#VALUE!</v>
      </c>
      <c r="K3" t="e">
        <f>Data!S60</f>
        <v>#VALUE!</v>
      </c>
      <c r="L3" t="e">
        <f>Data!T60</f>
        <v>#VALUE!</v>
      </c>
      <c r="M3" t="e">
        <f>Data!U60</f>
        <v>#VALUE!</v>
      </c>
      <c r="N3" t="e">
        <f>Data!V60</f>
        <v>#VALUE!</v>
      </c>
      <c r="O3" t="e">
        <f>Data!W60</f>
        <v>#VALUE!</v>
      </c>
      <c r="P3" t="e">
        <f>Data!X60</f>
        <v>#VALUE!</v>
      </c>
      <c r="Q3" t="e">
        <f>Data!Y60</f>
        <v>#VALUE!</v>
      </c>
      <c r="R3" t="e">
        <f>Data!Z60</f>
        <v>#VALUE!</v>
      </c>
      <c r="S3" t="e">
        <f>Data!AA60</f>
        <v>#VALUE!</v>
      </c>
      <c r="T3" t="e">
        <f>Data!AB60</f>
        <v>#VALUE!</v>
      </c>
      <c r="U3" t="e">
        <f>Data!AC60</f>
        <v>#VALUE!</v>
      </c>
      <c r="V3" t="e">
        <f>Data!AD60</f>
        <v>#VALUE!</v>
      </c>
      <c r="W3" t="e">
        <f>Data!AE60</f>
        <v>#VALUE!</v>
      </c>
      <c r="X3" t="e">
        <f>Data!AF60</f>
        <v>#VALUE!</v>
      </c>
      <c r="Y3" t="e">
        <f>Data!AG60</f>
        <v>#VALUE!</v>
      </c>
      <c r="Z3" t="e">
        <f>Data!AH60</f>
        <v>#VALUE!</v>
      </c>
      <c r="AA3" t="e">
        <f>Data!AI60</f>
        <v>#VALUE!</v>
      </c>
      <c r="AB3" t="e">
        <f>Data!AJ60</f>
        <v>#VALUE!</v>
      </c>
      <c r="AC3" t="e">
        <f>Data!AK60</f>
        <v>#VALUE!</v>
      </c>
      <c r="AD3" t="e">
        <f>Data!AL60</f>
        <v>#VALUE!</v>
      </c>
      <c r="AE3" t="e">
        <f>Data!AM60</f>
        <v>#VALUE!</v>
      </c>
    </row>
    <row r="4" spans="1:31" x14ac:dyDescent="0.25">
      <c r="A4" t="s">
        <v>3</v>
      </c>
      <c r="B4">
        <f>Data!J61</f>
        <v>0</v>
      </c>
      <c r="C4" t="e">
        <f>Data!K61</f>
        <v>#VALUE!</v>
      </c>
      <c r="D4" t="e">
        <f>Data!L61</f>
        <v>#VALUE!</v>
      </c>
      <c r="E4" t="e">
        <f>Data!M61</f>
        <v>#VALUE!</v>
      </c>
      <c r="F4" t="e">
        <f>Data!N61</f>
        <v>#VALUE!</v>
      </c>
      <c r="G4" t="e">
        <f>Data!O61</f>
        <v>#VALUE!</v>
      </c>
      <c r="H4" t="e">
        <f>Data!P61</f>
        <v>#VALUE!</v>
      </c>
      <c r="I4" t="e">
        <f>Data!Q61</f>
        <v>#VALUE!</v>
      </c>
      <c r="J4" t="e">
        <f>Data!R61</f>
        <v>#VALUE!</v>
      </c>
      <c r="K4" t="e">
        <f>Data!S61</f>
        <v>#VALUE!</v>
      </c>
      <c r="L4" t="e">
        <f>Data!T61</f>
        <v>#VALUE!</v>
      </c>
      <c r="M4" t="e">
        <f>Data!U61</f>
        <v>#VALUE!</v>
      </c>
      <c r="N4" t="e">
        <f>Data!V61</f>
        <v>#VALUE!</v>
      </c>
      <c r="O4" t="e">
        <f>Data!W61</f>
        <v>#VALUE!</v>
      </c>
      <c r="P4" t="e">
        <f>Data!X61</f>
        <v>#VALUE!</v>
      </c>
      <c r="Q4" t="e">
        <f>Data!Y61</f>
        <v>#VALUE!</v>
      </c>
      <c r="R4" t="e">
        <f>Data!Z61</f>
        <v>#VALUE!</v>
      </c>
      <c r="S4" t="e">
        <f>Data!AA61</f>
        <v>#VALUE!</v>
      </c>
      <c r="T4" t="e">
        <f>Data!AB61</f>
        <v>#VALUE!</v>
      </c>
      <c r="U4" t="e">
        <f>Data!AC61</f>
        <v>#VALUE!</v>
      </c>
      <c r="V4" t="e">
        <f>Data!AD61</f>
        <v>#VALUE!</v>
      </c>
      <c r="W4" t="e">
        <f>Data!AE61</f>
        <v>#VALUE!</v>
      </c>
      <c r="X4" t="e">
        <f>Data!AF61</f>
        <v>#VALUE!</v>
      </c>
      <c r="Y4" t="e">
        <f>Data!AG61</f>
        <v>#VALUE!</v>
      </c>
      <c r="Z4" t="e">
        <f>Data!AH61</f>
        <v>#VALUE!</v>
      </c>
      <c r="AA4" t="e">
        <f>Data!AI61</f>
        <v>#VALUE!</v>
      </c>
      <c r="AB4" t="e">
        <f>Data!AJ61</f>
        <v>#VALUE!</v>
      </c>
      <c r="AC4" t="e">
        <f>Data!AK61</f>
        <v>#VALUE!</v>
      </c>
      <c r="AD4" t="e">
        <f>Data!AL61</f>
        <v>#VALUE!</v>
      </c>
      <c r="AE4" t="e">
        <f>Data!AM61</f>
        <v>#VALUE!</v>
      </c>
    </row>
    <row r="5" spans="1:31" x14ac:dyDescent="0.25">
      <c r="A5" t="s">
        <v>4</v>
      </c>
      <c r="B5">
        <f>Data!J62</f>
        <v>1</v>
      </c>
      <c r="C5" t="e">
        <f>Data!K62</f>
        <v>#VALUE!</v>
      </c>
      <c r="D5" t="e">
        <f>Data!L62</f>
        <v>#VALUE!</v>
      </c>
      <c r="E5" t="e">
        <f>Data!M62</f>
        <v>#VALUE!</v>
      </c>
      <c r="F5" t="e">
        <f>Data!N62</f>
        <v>#VALUE!</v>
      </c>
      <c r="G5" t="e">
        <f>Data!O62</f>
        <v>#VALUE!</v>
      </c>
      <c r="H5" t="e">
        <f>Data!P62</f>
        <v>#VALUE!</v>
      </c>
      <c r="I5" t="e">
        <f>Data!Q62</f>
        <v>#VALUE!</v>
      </c>
      <c r="J5" t="e">
        <f>Data!R62</f>
        <v>#VALUE!</v>
      </c>
      <c r="K5" t="e">
        <f>Data!S62</f>
        <v>#VALUE!</v>
      </c>
      <c r="L5" t="e">
        <f>Data!T62</f>
        <v>#VALUE!</v>
      </c>
      <c r="M5" t="e">
        <f>Data!U62</f>
        <v>#VALUE!</v>
      </c>
      <c r="N5" t="e">
        <f>Data!V62</f>
        <v>#VALUE!</v>
      </c>
      <c r="O5" t="e">
        <f>Data!W62</f>
        <v>#VALUE!</v>
      </c>
      <c r="P5" t="e">
        <f>Data!X62</f>
        <v>#VALUE!</v>
      </c>
      <c r="Q5" t="e">
        <f>Data!Y62</f>
        <v>#VALUE!</v>
      </c>
      <c r="R5" t="e">
        <f>Data!Z62</f>
        <v>#VALUE!</v>
      </c>
      <c r="S5" t="e">
        <f>Data!AA62</f>
        <v>#VALUE!</v>
      </c>
      <c r="T5" t="e">
        <f>Data!AB62</f>
        <v>#VALUE!</v>
      </c>
      <c r="U5" t="e">
        <f>Data!AC62</f>
        <v>#VALUE!</v>
      </c>
      <c r="V5" t="e">
        <f>Data!AD62</f>
        <v>#VALUE!</v>
      </c>
      <c r="W5" t="e">
        <f>Data!AE62</f>
        <v>#VALUE!</v>
      </c>
      <c r="X5" t="e">
        <f>Data!AF62</f>
        <v>#VALUE!</v>
      </c>
      <c r="Y5" t="e">
        <f>Data!AG62</f>
        <v>#VALUE!</v>
      </c>
      <c r="Z5" t="e">
        <f>Data!AH62</f>
        <v>#VALUE!</v>
      </c>
      <c r="AA5" t="e">
        <f>Data!AI62</f>
        <v>#VALUE!</v>
      </c>
      <c r="AB5" t="e">
        <f>Data!AJ62</f>
        <v>#VALUE!</v>
      </c>
      <c r="AC5" t="e">
        <f>Data!AK62</f>
        <v>#VALUE!</v>
      </c>
      <c r="AD5" t="e">
        <f>Data!AL62</f>
        <v>#VALUE!</v>
      </c>
      <c r="AE5" t="e">
        <f>Data!AM62</f>
        <v>#VALUE!</v>
      </c>
    </row>
    <row r="6" spans="1:31" x14ac:dyDescent="0.25">
      <c r="A6" t="s">
        <v>5</v>
      </c>
      <c r="B6">
        <f>Data!J63</f>
        <v>0</v>
      </c>
      <c r="C6" t="e">
        <f>Data!K63</f>
        <v>#VALUE!</v>
      </c>
      <c r="D6" t="e">
        <f>Data!L63</f>
        <v>#VALUE!</v>
      </c>
      <c r="E6" t="e">
        <f>Data!M63</f>
        <v>#VALUE!</v>
      </c>
      <c r="F6" t="e">
        <f>Data!N63</f>
        <v>#VALUE!</v>
      </c>
      <c r="G6" t="e">
        <f>Data!O63</f>
        <v>#VALUE!</v>
      </c>
      <c r="H6" t="e">
        <f>Data!P63</f>
        <v>#VALUE!</v>
      </c>
      <c r="I6" t="e">
        <f>Data!Q63</f>
        <v>#VALUE!</v>
      </c>
      <c r="J6" t="e">
        <f>Data!R63</f>
        <v>#VALUE!</v>
      </c>
      <c r="K6" t="e">
        <f>Data!S63</f>
        <v>#VALUE!</v>
      </c>
      <c r="L6" t="e">
        <f>Data!T63</f>
        <v>#VALUE!</v>
      </c>
      <c r="M6" t="e">
        <f>Data!U63</f>
        <v>#VALUE!</v>
      </c>
      <c r="N6" t="e">
        <f>Data!V63</f>
        <v>#VALUE!</v>
      </c>
      <c r="O6" t="e">
        <f>Data!W63</f>
        <v>#VALUE!</v>
      </c>
      <c r="P6" t="e">
        <f>Data!X63</f>
        <v>#VALUE!</v>
      </c>
      <c r="Q6" t="e">
        <f>Data!Y63</f>
        <v>#VALUE!</v>
      </c>
      <c r="R6" t="e">
        <f>Data!Z63</f>
        <v>#VALUE!</v>
      </c>
      <c r="S6" t="e">
        <f>Data!AA63</f>
        <v>#VALUE!</v>
      </c>
      <c r="T6" t="e">
        <f>Data!AB63</f>
        <v>#VALUE!</v>
      </c>
      <c r="U6" t="e">
        <f>Data!AC63</f>
        <v>#VALUE!</v>
      </c>
      <c r="V6" t="e">
        <f>Data!AD63</f>
        <v>#VALUE!</v>
      </c>
      <c r="W6" t="e">
        <f>Data!AE63</f>
        <v>#VALUE!</v>
      </c>
      <c r="X6" t="e">
        <f>Data!AF63</f>
        <v>#VALUE!</v>
      </c>
      <c r="Y6" t="e">
        <f>Data!AG63</f>
        <v>#VALUE!</v>
      </c>
      <c r="Z6" t="e">
        <f>Data!AH63</f>
        <v>#VALUE!</v>
      </c>
      <c r="AA6" t="e">
        <f>Data!AI63</f>
        <v>#VALUE!</v>
      </c>
      <c r="AB6" t="e">
        <f>Data!AJ63</f>
        <v>#VALUE!</v>
      </c>
      <c r="AC6" t="e">
        <f>Data!AK63</f>
        <v>#VALUE!</v>
      </c>
      <c r="AD6" t="e">
        <f>Data!AL63</f>
        <v>#VALUE!</v>
      </c>
      <c r="AE6" t="e">
        <f>Data!AM63</f>
        <v>#VALUE!</v>
      </c>
    </row>
    <row r="7" spans="1:31" x14ac:dyDescent="0.25">
      <c r="A7" t="s">
        <v>124</v>
      </c>
      <c r="B7">
        <f>Data!J64</f>
        <v>0</v>
      </c>
      <c r="C7" t="e">
        <f>Data!K64</f>
        <v>#VALUE!</v>
      </c>
      <c r="D7" t="e">
        <f>Data!L64</f>
        <v>#VALUE!</v>
      </c>
      <c r="E7" t="e">
        <f>Data!M64</f>
        <v>#VALUE!</v>
      </c>
      <c r="F7" t="e">
        <f>Data!N64</f>
        <v>#VALUE!</v>
      </c>
      <c r="G7" t="e">
        <f>Data!O64</f>
        <v>#VALUE!</v>
      </c>
      <c r="H7" t="e">
        <f>Data!P64</f>
        <v>#VALUE!</v>
      </c>
      <c r="I7" t="e">
        <f>Data!Q64</f>
        <v>#VALUE!</v>
      </c>
      <c r="J7" t="e">
        <f>Data!R64</f>
        <v>#VALUE!</v>
      </c>
      <c r="K7" t="e">
        <f>Data!S64</f>
        <v>#VALUE!</v>
      </c>
      <c r="L7" t="e">
        <f>Data!T64</f>
        <v>#VALUE!</v>
      </c>
      <c r="M7" t="e">
        <f>Data!U64</f>
        <v>#VALUE!</v>
      </c>
      <c r="N7" t="e">
        <f>Data!V64</f>
        <v>#VALUE!</v>
      </c>
      <c r="O7" t="e">
        <f>Data!W64</f>
        <v>#VALUE!</v>
      </c>
      <c r="P7" t="e">
        <f>Data!X64</f>
        <v>#VALUE!</v>
      </c>
      <c r="Q7" t="e">
        <f>Data!Y64</f>
        <v>#VALUE!</v>
      </c>
      <c r="R7" t="e">
        <f>Data!Z64</f>
        <v>#VALUE!</v>
      </c>
      <c r="S7" t="e">
        <f>Data!AA64</f>
        <v>#VALUE!</v>
      </c>
      <c r="T7" t="e">
        <f>Data!AB64</f>
        <v>#VALUE!</v>
      </c>
      <c r="U7" t="e">
        <f>Data!AC64</f>
        <v>#VALUE!</v>
      </c>
      <c r="V7" t="e">
        <f>Data!AD64</f>
        <v>#VALUE!</v>
      </c>
      <c r="W7" t="e">
        <f>Data!AE64</f>
        <v>#VALUE!</v>
      </c>
      <c r="X7" t="e">
        <f>Data!AF64</f>
        <v>#VALUE!</v>
      </c>
      <c r="Y7" t="e">
        <f>Data!AG64</f>
        <v>#VALUE!</v>
      </c>
      <c r="Z7" t="e">
        <f>Data!AH64</f>
        <v>#VALUE!</v>
      </c>
      <c r="AA7" t="e">
        <f>Data!AI64</f>
        <v>#VALUE!</v>
      </c>
      <c r="AB7" t="e">
        <f>Data!AJ64</f>
        <v>#VALUE!</v>
      </c>
      <c r="AC7" t="e">
        <f>Data!AK64</f>
        <v>#VALUE!</v>
      </c>
      <c r="AD7" t="e">
        <f>Data!AL64</f>
        <v>#VALUE!</v>
      </c>
      <c r="AE7" t="e">
        <f>Data!AM64</f>
        <v>#VALUE!</v>
      </c>
    </row>
    <row r="8" spans="1:31" x14ac:dyDescent="0.25">
      <c r="A8" t="s">
        <v>125</v>
      </c>
      <c r="B8">
        <f>Data!J65</f>
        <v>0</v>
      </c>
      <c r="C8" t="e">
        <f>Data!K65</f>
        <v>#VALUE!</v>
      </c>
      <c r="D8" t="e">
        <f>Data!L65</f>
        <v>#VALUE!</v>
      </c>
      <c r="E8" t="e">
        <f>Data!M65</f>
        <v>#VALUE!</v>
      </c>
      <c r="F8" t="e">
        <f>Data!N65</f>
        <v>#VALUE!</v>
      </c>
      <c r="G8" t="e">
        <f>Data!O65</f>
        <v>#VALUE!</v>
      </c>
      <c r="H8" t="e">
        <f>Data!P65</f>
        <v>#VALUE!</v>
      </c>
      <c r="I8" t="e">
        <f>Data!Q65</f>
        <v>#VALUE!</v>
      </c>
      <c r="J8" t="e">
        <f>Data!R65</f>
        <v>#VALUE!</v>
      </c>
      <c r="K8" t="e">
        <f>Data!S65</f>
        <v>#VALUE!</v>
      </c>
      <c r="L8" t="e">
        <f>Data!T65</f>
        <v>#VALUE!</v>
      </c>
      <c r="M8" t="e">
        <f>Data!U65</f>
        <v>#VALUE!</v>
      </c>
      <c r="N8" t="e">
        <f>Data!V65</f>
        <v>#VALUE!</v>
      </c>
      <c r="O8" t="e">
        <f>Data!W65</f>
        <v>#VALUE!</v>
      </c>
      <c r="P8" t="e">
        <f>Data!X65</f>
        <v>#VALUE!</v>
      </c>
      <c r="Q8" t="e">
        <f>Data!Y65</f>
        <v>#VALUE!</v>
      </c>
      <c r="R8" t="e">
        <f>Data!Z65</f>
        <v>#VALUE!</v>
      </c>
      <c r="S8" t="e">
        <f>Data!AA65</f>
        <v>#VALUE!</v>
      </c>
      <c r="T8" t="e">
        <f>Data!AB65</f>
        <v>#VALUE!</v>
      </c>
      <c r="U8" t="e">
        <f>Data!AC65</f>
        <v>#VALUE!</v>
      </c>
      <c r="V8" t="e">
        <f>Data!AD65</f>
        <v>#VALUE!</v>
      </c>
      <c r="W8" t="e">
        <f>Data!AE65</f>
        <v>#VALUE!</v>
      </c>
      <c r="X8" t="e">
        <f>Data!AF65</f>
        <v>#VALUE!</v>
      </c>
      <c r="Y8" t="e">
        <f>Data!AG65</f>
        <v>#VALUE!</v>
      </c>
      <c r="Z8" t="e">
        <f>Data!AH65</f>
        <v>#VALUE!</v>
      </c>
      <c r="AA8" t="e">
        <f>Data!AI65</f>
        <v>#VALUE!</v>
      </c>
      <c r="AB8" t="e">
        <f>Data!AJ65</f>
        <v>#VALUE!</v>
      </c>
      <c r="AC8" t="e">
        <f>Data!AK65</f>
        <v>#VALUE!</v>
      </c>
      <c r="AD8" t="e">
        <f>Data!AL65</f>
        <v>#VALUE!</v>
      </c>
      <c r="AE8" t="e">
        <f>Data!AM65</f>
        <v>#VALUE!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Data!J66</f>
        <v>0</v>
      </c>
      <c r="C2" t="e">
        <f>Data!K66</f>
        <v>#VALUE!</v>
      </c>
      <c r="D2" t="e">
        <f>Data!L66</f>
        <v>#VALUE!</v>
      </c>
      <c r="E2" t="e">
        <f>Data!M66</f>
        <v>#VALUE!</v>
      </c>
      <c r="F2" t="e">
        <f>Data!N66</f>
        <v>#VALUE!</v>
      </c>
      <c r="G2" t="e">
        <f>Data!O66</f>
        <v>#VALUE!</v>
      </c>
      <c r="H2" t="e">
        <f>Data!P66</f>
        <v>#VALUE!</v>
      </c>
      <c r="I2" t="e">
        <f>Data!Q66</f>
        <v>#VALUE!</v>
      </c>
      <c r="J2" t="e">
        <f>Data!R66</f>
        <v>#VALUE!</v>
      </c>
      <c r="K2" t="e">
        <f>Data!S66</f>
        <v>#VALUE!</v>
      </c>
      <c r="L2" t="e">
        <f>Data!T66</f>
        <v>#VALUE!</v>
      </c>
      <c r="M2" t="e">
        <f>Data!U66</f>
        <v>#VALUE!</v>
      </c>
      <c r="N2" t="e">
        <f>Data!V66</f>
        <v>#VALUE!</v>
      </c>
      <c r="O2" t="e">
        <f>Data!W66</f>
        <v>#VALUE!</v>
      </c>
      <c r="P2" t="e">
        <f>Data!X66</f>
        <v>#VALUE!</v>
      </c>
      <c r="Q2" t="e">
        <f>Data!Y66</f>
        <v>#VALUE!</v>
      </c>
      <c r="R2" t="e">
        <f>Data!Z66</f>
        <v>#VALUE!</v>
      </c>
      <c r="S2" t="e">
        <f>Data!AA66</f>
        <v>#VALUE!</v>
      </c>
      <c r="T2" t="e">
        <f>Data!AB66</f>
        <v>#VALUE!</v>
      </c>
      <c r="U2" t="e">
        <f>Data!AC66</f>
        <v>#VALUE!</v>
      </c>
      <c r="V2" t="e">
        <f>Data!AD66</f>
        <v>#VALUE!</v>
      </c>
      <c r="W2" t="e">
        <f>Data!AE66</f>
        <v>#VALUE!</v>
      </c>
      <c r="X2" t="e">
        <f>Data!AF66</f>
        <v>#VALUE!</v>
      </c>
      <c r="Y2" t="e">
        <f>Data!AG66</f>
        <v>#VALUE!</v>
      </c>
      <c r="Z2" t="e">
        <f>Data!AH66</f>
        <v>#VALUE!</v>
      </c>
      <c r="AA2" t="e">
        <f>Data!AI66</f>
        <v>#VALUE!</v>
      </c>
      <c r="AB2" t="e">
        <f>Data!AJ66</f>
        <v>#VALUE!</v>
      </c>
      <c r="AC2" t="e">
        <f>Data!AK66</f>
        <v>#VALUE!</v>
      </c>
      <c r="AD2" t="e">
        <f>Data!AL66</f>
        <v>#VALUE!</v>
      </c>
      <c r="AE2" t="e">
        <f>Data!AM66</f>
        <v>#VALUE!</v>
      </c>
    </row>
    <row r="3" spans="1:31" x14ac:dyDescent="0.25">
      <c r="A3" t="s">
        <v>2</v>
      </c>
      <c r="B3">
        <f>Data!J67</f>
        <v>0</v>
      </c>
      <c r="C3" t="e">
        <f>Data!K67</f>
        <v>#VALUE!</v>
      </c>
      <c r="D3" t="e">
        <f>Data!L67</f>
        <v>#VALUE!</v>
      </c>
      <c r="E3" t="e">
        <f>Data!M67</f>
        <v>#VALUE!</v>
      </c>
      <c r="F3" t="e">
        <f>Data!N67</f>
        <v>#VALUE!</v>
      </c>
      <c r="G3" t="e">
        <f>Data!O67</f>
        <v>#VALUE!</v>
      </c>
      <c r="H3" t="e">
        <f>Data!P67</f>
        <v>#VALUE!</v>
      </c>
      <c r="I3" t="e">
        <f>Data!Q67</f>
        <v>#VALUE!</v>
      </c>
      <c r="J3" t="e">
        <f>Data!R67</f>
        <v>#VALUE!</v>
      </c>
      <c r="K3" t="e">
        <f>Data!S67</f>
        <v>#VALUE!</v>
      </c>
      <c r="L3" t="e">
        <f>Data!T67</f>
        <v>#VALUE!</v>
      </c>
      <c r="M3" t="e">
        <f>Data!U67</f>
        <v>#VALUE!</v>
      </c>
      <c r="N3" t="e">
        <f>Data!V67</f>
        <v>#VALUE!</v>
      </c>
      <c r="O3" t="e">
        <f>Data!W67</f>
        <v>#VALUE!</v>
      </c>
      <c r="P3" t="e">
        <f>Data!X67</f>
        <v>#VALUE!</v>
      </c>
      <c r="Q3" t="e">
        <f>Data!Y67</f>
        <v>#VALUE!</v>
      </c>
      <c r="R3" t="e">
        <f>Data!Z67</f>
        <v>#VALUE!</v>
      </c>
      <c r="S3" t="e">
        <f>Data!AA67</f>
        <v>#VALUE!</v>
      </c>
      <c r="T3" t="e">
        <f>Data!AB67</f>
        <v>#VALUE!</v>
      </c>
      <c r="U3" t="e">
        <f>Data!AC67</f>
        <v>#VALUE!</v>
      </c>
      <c r="V3" t="e">
        <f>Data!AD67</f>
        <v>#VALUE!</v>
      </c>
      <c r="W3" t="e">
        <f>Data!AE67</f>
        <v>#VALUE!</v>
      </c>
      <c r="X3" t="e">
        <f>Data!AF67</f>
        <v>#VALUE!</v>
      </c>
      <c r="Y3" t="e">
        <f>Data!AG67</f>
        <v>#VALUE!</v>
      </c>
      <c r="Z3" t="e">
        <f>Data!AH67</f>
        <v>#VALUE!</v>
      </c>
      <c r="AA3" t="e">
        <f>Data!AI67</f>
        <v>#VALUE!</v>
      </c>
      <c r="AB3" t="e">
        <f>Data!AJ67</f>
        <v>#VALUE!</v>
      </c>
      <c r="AC3" t="e">
        <f>Data!AK67</f>
        <v>#VALUE!</v>
      </c>
      <c r="AD3" t="e">
        <f>Data!AL67</f>
        <v>#VALUE!</v>
      </c>
      <c r="AE3" t="e">
        <f>Data!AM67</f>
        <v>#VALUE!</v>
      </c>
    </row>
    <row r="4" spans="1:31" x14ac:dyDescent="0.25">
      <c r="A4" t="s">
        <v>3</v>
      </c>
      <c r="B4">
        <f>Data!J68</f>
        <v>0</v>
      </c>
      <c r="C4" t="e">
        <f>Data!K68</f>
        <v>#VALUE!</v>
      </c>
      <c r="D4" t="e">
        <f>Data!L68</f>
        <v>#VALUE!</v>
      </c>
      <c r="E4" t="e">
        <f>Data!M68</f>
        <v>#VALUE!</v>
      </c>
      <c r="F4" t="e">
        <f>Data!N68</f>
        <v>#VALUE!</v>
      </c>
      <c r="G4" t="e">
        <f>Data!O68</f>
        <v>#VALUE!</v>
      </c>
      <c r="H4" t="e">
        <f>Data!P68</f>
        <v>#VALUE!</v>
      </c>
      <c r="I4" t="e">
        <f>Data!Q68</f>
        <v>#VALUE!</v>
      </c>
      <c r="J4" t="e">
        <f>Data!R68</f>
        <v>#VALUE!</v>
      </c>
      <c r="K4" t="e">
        <f>Data!S68</f>
        <v>#VALUE!</v>
      </c>
      <c r="L4" t="e">
        <f>Data!T68</f>
        <v>#VALUE!</v>
      </c>
      <c r="M4" t="e">
        <f>Data!U68</f>
        <v>#VALUE!</v>
      </c>
      <c r="N4" t="e">
        <f>Data!V68</f>
        <v>#VALUE!</v>
      </c>
      <c r="O4" t="e">
        <f>Data!W68</f>
        <v>#VALUE!</v>
      </c>
      <c r="P4" t="e">
        <f>Data!X68</f>
        <v>#VALUE!</v>
      </c>
      <c r="Q4" t="e">
        <f>Data!Y68</f>
        <v>#VALUE!</v>
      </c>
      <c r="R4" t="e">
        <f>Data!Z68</f>
        <v>#VALUE!</v>
      </c>
      <c r="S4" t="e">
        <f>Data!AA68</f>
        <v>#VALUE!</v>
      </c>
      <c r="T4" t="e">
        <f>Data!AB68</f>
        <v>#VALUE!</v>
      </c>
      <c r="U4" t="e">
        <f>Data!AC68</f>
        <v>#VALUE!</v>
      </c>
      <c r="V4" t="e">
        <f>Data!AD68</f>
        <v>#VALUE!</v>
      </c>
      <c r="W4" t="e">
        <f>Data!AE68</f>
        <v>#VALUE!</v>
      </c>
      <c r="X4" t="e">
        <f>Data!AF68</f>
        <v>#VALUE!</v>
      </c>
      <c r="Y4" t="e">
        <f>Data!AG68</f>
        <v>#VALUE!</v>
      </c>
      <c r="Z4" t="e">
        <f>Data!AH68</f>
        <v>#VALUE!</v>
      </c>
      <c r="AA4" t="e">
        <f>Data!AI68</f>
        <v>#VALUE!</v>
      </c>
      <c r="AB4" t="e">
        <f>Data!AJ68</f>
        <v>#VALUE!</v>
      </c>
      <c r="AC4" t="e">
        <f>Data!AK68</f>
        <v>#VALUE!</v>
      </c>
      <c r="AD4" t="e">
        <f>Data!AL68</f>
        <v>#VALUE!</v>
      </c>
      <c r="AE4" t="e">
        <f>Data!AM68</f>
        <v>#VALUE!</v>
      </c>
    </row>
    <row r="5" spans="1:31" x14ac:dyDescent="0.25">
      <c r="A5" t="s">
        <v>4</v>
      </c>
      <c r="B5">
        <f>Data!J69</f>
        <v>1</v>
      </c>
      <c r="C5" t="e">
        <f>Data!K69</f>
        <v>#VALUE!</v>
      </c>
      <c r="D5" t="e">
        <f>Data!L69</f>
        <v>#VALUE!</v>
      </c>
      <c r="E5" t="e">
        <f>Data!M69</f>
        <v>#VALUE!</v>
      </c>
      <c r="F5" t="e">
        <f>Data!N69</f>
        <v>#VALUE!</v>
      </c>
      <c r="G5" t="e">
        <f>Data!O69</f>
        <v>#VALUE!</v>
      </c>
      <c r="H5" t="e">
        <f>Data!P69</f>
        <v>#VALUE!</v>
      </c>
      <c r="I5" t="e">
        <f>Data!Q69</f>
        <v>#VALUE!</v>
      </c>
      <c r="J5" t="e">
        <f>Data!R69</f>
        <v>#VALUE!</v>
      </c>
      <c r="K5" t="e">
        <f>Data!S69</f>
        <v>#VALUE!</v>
      </c>
      <c r="L5" t="e">
        <f>Data!T69</f>
        <v>#VALUE!</v>
      </c>
      <c r="M5" t="e">
        <f>Data!U69</f>
        <v>#VALUE!</v>
      </c>
      <c r="N5" t="e">
        <f>Data!V69</f>
        <v>#VALUE!</v>
      </c>
      <c r="O5" t="e">
        <f>Data!W69</f>
        <v>#VALUE!</v>
      </c>
      <c r="P5" t="e">
        <f>Data!X69</f>
        <v>#VALUE!</v>
      </c>
      <c r="Q5" t="e">
        <f>Data!Y69</f>
        <v>#VALUE!</v>
      </c>
      <c r="R5" t="e">
        <f>Data!Z69</f>
        <v>#VALUE!</v>
      </c>
      <c r="S5" t="e">
        <f>Data!AA69</f>
        <v>#VALUE!</v>
      </c>
      <c r="T5" t="e">
        <f>Data!AB69</f>
        <v>#VALUE!</v>
      </c>
      <c r="U5" t="e">
        <f>Data!AC69</f>
        <v>#VALUE!</v>
      </c>
      <c r="V5" t="e">
        <f>Data!AD69</f>
        <v>#VALUE!</v>
      </c>
      <c r="W5" t="e">
        <f>Data!AE69</f>
        <v>#VALUE!</v>
      </c>
      <c r="X5" t="e">
        <f>Data!AF69</f>
        <v>#VALUE!</v>
      </c>
      <c r="Y5" t="e">
        <f>Data!AG69</f>
        <v>#VALUE!</v>
      </c>
      <c r="Z5" t="e">
        <f>Data!AH69</f>
        <v>#VALUE!</v>
      </c>
      <c r="AA5" t="e">
        <f>Data!AI69</f>
        <v>#VALUE!</v>
      </c>
      <c r="AB5" t="e">
        <f>Data!AJ69</f>
        <v>#VALUE!</v>
      </c>
      <c r="AC5" t="e">
        <f>Data!AK69</f>
        <v>#VALUE!</v>
      </c>
      <c r="AD5" t="e">
        <f>Data!AL69</f>
        <v>#VALUE!</v>
      </c>
      <c r="AE5" t="e">
        <f>Data!AM69</f>
        <v>#VALUE!</v>
      </c>
    </row>
    <row r="6" spans="1:31" x14ac:dyDescent="0.25">
      <c r="A6" t="s">
        <v>5</v>
      </c>
      <c r="B6">
        <f>Data!J70</f>
        <v>0</v>
      </c>
      <c r="C6" t="e">
        <f>Data!K70</f>
        <v>#VALUE!</v>
      </c>
      <c r="D6" t="e">
        <f>Data!L70</f>
        <v>#VALUE!</v>
      </c>
      <c r="E6" t="e">
        <f>Data!M70</f>
        <v>#VALUE!</v>
      </c>
      <c r="F6" t="e">
        <f>Data!N70</f>
        <v>#VALUE!</v>
      </c>
      <c r="G6" t="e">
        <f>Data!O70</f>
        <v>#VALUE!</v>
      </c>
      <c r="H6" t="e">
        <f>Data!P70</f>
        <v>#VALUE!</v>
      </c>
      <c r="I6" t="e">
        <f>Data!Q70</f>
        <v>#VALUE!</v>
      </c>
      <c r="J6" t="e">
        <f>Data!R70</f>
        <v>#VALUE!</v>
      </c>
      <c r="K6" t="e">
        <f>Data!S70</f>
        <v>#VALUE!</v>
      </c>
      <c r="L6" t="e">
        <f>Data!T70</f>
        <v>#VALUE!</v>
      </c>
      <c r="M6" t="e">
        <f>Data!U70</f>
        <v>#VALUE!</v>
      </c>
      <c r="N6" t="e">
        <f>Data!V70</f>
        <v>#VALUE!</v>
      </c>
      <c r="O6" t="e">
        <f>Data!W70</f>
        <v>#VALUE!</v>
      </c>
      <c r="P6" t="e">
        <f>Data!X70</f>
        <v>#VALUE!</v>
      </c>
      <c r="Q6" t="e">
        <f>Data!Y70</f>
        <v>#VALUE!</v>
      </c>
      <c r="R6" t="e">
        <f>Data!Z70</f>
        <v>#VALUE!</v>
      </c>
      <c r="S6" t="e">
        <f>Data!AA70</f>
        <v>#VALUE!</v>
      </c>
      <c r="T6" t="e">
        <f>Data!AB70</f>
        <v>#VALUE!</v>
      </c>
      <c r="U6" t="e">
        <f>Data!AC70</f>
        <v>#VALUE!</v>
      </c>
      <c r="V6" t="e">
        <f>Data!AD70</f>
        <v>#VALUE!</v>
      </c>
      <c r="W6" t="e">
        <f>Data!AE70</f>
        <v>#VALUE!</v>
      </c>
      <c r="X6" t="e">
        <f>Data!AF70</f>
        <v>#VALUE!</v>
      </c>
      <c r="Y6" t="e">
        <f>Data!AG70</f>
        <v>#VALUE!</v>
      </c>
      <c r="Z6" t="e">
        <f>Data!AH70</f>
        <v>#VALUE!</v>
      </c>
      <c r="AA6" t="e">
        <f>Data!AI70</f>
        <v>#VALUE!</v>
      </c>
      <c r="AB6" t="e">
        <f>Data!AJ70</f>
        <v>#VALUE!</v>
      </c>
      <c r="AC6" t="e">
        <f>Data!AK70</f>
        <v>#VALUE!</v>
      </c>
      <c r="AD6" t="e">
        <f>Data!AL70</f>
        <v>#VALUE!</v>
      </c>
      <c r="AE6" t="e">
        <f>Data!AM70</f>
        <v>#VALUE!</v>
      </c>
    </row>
    <row r="7" spans="1:31" x14ac:dyDescent="0.25">
      <c r="A7" t="s">
        <v>124</v>
      </c>
      <c r="B7">
        <f>Data!J71</f>
        <v>0</v>
      </c>
      <c r="C7" t="e">
        <f>Data!K71</f>
        <v>#VALUE!</v>
      </c>
      <c r="D7" t="e">
        <f>Data!L71</f>
        <v>#VALUE!</v>
      </c>
      <c r="E7" t="e">
        <f>Data!M71</f>
        <v>#VALUE!</v>
      </c>
      <c r="F7" t="e">
        <f>Data!N71</f>
        <v>#VALUE!</v>
      </c>
      <c r="G7" t="e">
        <f>Data!O71</f>
        <v>#VALUE!</v>
      </c>
      <c r="H7" t="e">
        <f>Data!P71</f>
        <v>#VALUE!</v>
      </c>
      <c r="I7" t="e">
        <f>Data!Q71</f>
        <v>#VALUE!</v>
      </c>
      <c r="J7" t="e">
        <f>Data!R71</f>
        <v>#VALUE!</v>
      </c>
      <c r="K7" t="e">
        <f>Data!S71</f>
        <v>#VALUE!</v>
      </c>
      <c r="L7" t="e">
        <f>Data!T71</f>
        <v>#VALUE!</v>
      </c>
      <c r="M7" t="e">
        <f>Data!U71</f>
        <v>#VALUE!</v>
      </c>
      <c r="N7" t="e">
        <f>Data!V71</f>
        <v>#VALUE!</v>
      </c>
      <c r="O7" t="e">
        <f>Data!W71</f>
        <v>#VALUE!</v>
      </c>
      <c r="P7" t="e">
        <f>Data!X71</f>
        <v>#VALUE!</v>
      </c>
      <c r="Q7" t="e">
        <f>Data!Y71</f>
        <v>#VALUE!</v>
      </c>
      <c r="R7" t="e">
        <f>Data!Z71</f>
        <v>#VALUE!</v>
      </c>
      <c r="S7" t="e">
        <f>Data!AA71</f>
        <v>#VALUE!</v>
      </c>
      <c r="T7" t="e">
        <f>Data!AB71</f>
        <v>#VALUE!</v>
      </c>
      <c r="U7" t="e">
        <f>Data!AC71</f>
        <v>#VALUE!</v>
      </c>
      <c r="V7" t="e">
        <f>Data!AD71</f>
        <v>#VALUE!</v>
      </c>
      <c r="W7" t="e">
        <f>Data!AE71</f>
        <v>#VALUE!</v>
      </c>
      <c r="X7" t="e">
        <f>Data!AF71</f>
        <v>#VALUE!</v>
      </c>
      <c r="Y7" t="e">
        <f>Data!AG71</f>
        <v>#VALUE!</v>
      </c>
      <c r="Z7" t="e">
        <f>Data!AH71</f>
        <v>#VALUE!</v>
      </c>
      <c r="AA7" t="e">
        <f>Data!AI71</f>
        <v>#VALUE!</v>
      </c>
      <c r="AB7" t="e">
        <f>Data!AJ71</f>
        <v>#VALUE!</v>
      </c>
      <c r="AC7" t="e">
        <f>Data!AK71</f>
        <v>#VALUE!</v>
      </c>
      <c r="AD7" t="e">
        <f>Data!AL71</f>
        <v>#VALUE!</v>
      </c>
      <c r="AE7" t="e">
        <f>Data!AM71</f>
        <v>#VALUE!</v>
      </c>
    </row>
    <row r="8" spans="1:31" x14ac:dyDescent="0.25">
      <c r="A8" t="s">
        <v>125</v>
      </c>
      <c r="B8">
        <f>Data!J72</f>
        <v>0</v>
      </c>
      <c r="C8" t="e">
        <f>Data!K72</f>
        <v>#VALUE!</v>
      </c>
      <c r="D8" t="e">
        <f>Data!L72</f>
        <v>#VALUE!</v>
      </c>
      <c r="E8" t="e">
        <f>Data!M72</f>
        <v>#VALUE!</v>
      </c>
      <c r="F8" t="e">
        <f>Data!N72</f>
        <v>#VALUE!</v>
      </c>
      <c r="G8" t="e">
        <f>Data!O72</f>
        <v>#VALUE!</v>
      </c>
      <c r="H8" t="e">
        <f>Data!P72</f>
        <v>#VALUE!</v>
      </c>
      <c r="I8" t="e">
        <f>Data!Q72</f>
        <v>#VALUE!</v>
      </c>
      <c r="J8" t="e">
        <f>Data!R72</f>
        <v>#VALUE!</v>
      </c>
      <c r="K8" t="e">
        <f>Data!S72</f>
        <v>#VALUE!</v>
      </c>
      <c r="L8" t="e">
        <f>Data!T72</f>
        <v>#VALUE!</v>
      </c>
      <c r="M8" t="e">
        <f>Data!U72</f>
        <v>#VALUE!</v>
      </c>
      <c r="N8" t="e">
        <f>Data!V72</f>
        <v>#VALUE!</v>
      </c>
      <c r="O8" t="e">
        <f>Data!W72</f>
        <v>#VALUE!</v>
      </c>
      <c r="P8" t="e">
        <f>Data!X72</f>
        <v>#VALUE!</v>
      </c>
      <c r="Q8" t="e">
        <f>Data!Y72</f>
        <v>#VALUE!</v>
      </c>
      <c r="R8" t="e">
        <f>Data!Z72</f>
        <v>#VALUE!</v>
      </c>
      <c r="S8" t="e">
        <f>Data!AA72</f>
        <v>#VALUE!</v>
      </c>
      <c r="T8" t="e">
        <f>Data!AB72</f>
        <v>#VALUE!</v>
      </c>
      <c r="U8" t="e">
        <f>Data!AC72</f>
        <v>#VALUE!</v>
      </c>
      <c r="V8" t="e">
        <f>Data!AD72</f>
        <v>#VALUE!</v>
      </c>
      <c r="W8" t="e">
        <f>Data!AE72</f>
        <v>#VALUE!</v>
      </c>
      <c r="X8" t="e">
        <f>Data!AF72</f>
        <v>#VALUE!</v>
      </c>
      <c r="Y8" t="e">
        <f>Data!AG72</f>
        <v>#VALUE!</v>
      </c>
      <c r="Z8" t="e">
        <f>Data!AH72</f>
        <v>#VALUE!</v>
      </c>
      <c r="AA8" t="e">
        <f>Data!AI72</f>
        <v>#VALUE!</v>
      </c>
      <c r="AB8" t="e">
        <f>Data!AJ72</f>
        <v>#VALUE!</v>
      </c>
      <c r="AC8" t="e">
        <f>Data!AK72</f>
        <v>#VALUE!</v>
      </c>
      <c r="AD8" t="e">
        <f>Data!AL72</f>
        <v>#VALUE!</v>
      </c>
      <c r="AE8" t="e">
        <f>Data!AM72</f>
        <v>#VALUE!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Data!J73</f>
        <v>0</v>
      </c>
      <c r="C2" t="e">
        <f>Data!K73</f>
        <v>#VALUE!</v>
      </c>
      <c r="D2" t="e">
        <f>Data!L73</f>
        <v>#VALUE!</v>
      </c>
      <c r="E2" t="e">
        <f>Data!M73</f>
        <v>#VALUE!</v>
      </c>
      <c r="F2" t="e">
        <f>Data!N73</f>
        <v>#VALUE!</v>
      </c>
      <c r="G2" t="e">
        <f>Data!O73</f>
        <v>#VALUE!</v>
      </c>
      <c r="H2" t="e">
        <f>Data!P73</f>
        <v>#VALUE!</v>
      </c>
      <c r="I2" t="e">
        <f>Data!Q73</f>
        <v>#VALUE!</v>
      </c>
      <c r="J2" t="e">
        <f>Data!R73</f>
        <v>#VALUE!</v>
      </c>
      <c r="K2" t="e">
        <f>Data!S73</f>
        <v>#VALUE!</v>
      </c>
      <c r="L2" t="e">
        <f>Data!T73</f>
        <v>#VALUE!</v>
      </c>
      <c r="M2" t="e">
        <f>Data!U73</f>
        <v>#VALUE!</v>
      </c>
      <c r="N2" t="e">
        <f>Data!V73</f>
        <v>#VALUE!</v>
      </c>
      <c r="O2" t="e">
        <f>Data!W73</f>
        <v>#VALUE!</v>
      </c>
      <c r="P2" t="e">
        <f>Data!X73</f>
        <v>#VALUE!</v>
      </c>
      <c r="Q2" t="e">
        <f>Data!Y73</f>
        <v>#VALUE!</v>
      </c>
      <c r="R2" t="e">
        <f>Data!Z73</f>
        <v>#VALUE!</v>
      </c>
      <c r="S2" t="e">
        <f>Data!AA73</f>
        <v>#VALUE!</v>
      </c>
      <c r="T2" t="e">
        <f>Data!AB73</f>
        <v>#VALUE!</v>
      </c>
      <c r="U2" t="e">
        <f>Data!AC73</f>
        <v>#VALUE!</v>
      </c>
      <c r="V2" t="e">
        <f>Data!AD73</f>
        <v>#VALUE!</v>
      </c>
      <c r="W2" t="e">
        <f>Data!AE73</f>
        <v>#VALUE!</v>
      </c>
      <c r="X2" t="e">
        <f>Data!AF73</f>
        <v>#VALUE!</v>
      </c>
      <c r="Y2" t="e">
        <f>Data!AG73</f>
        <v>#VALUE!</v>
      </c>
      <c r="Z2" t="e">
        <f>Data!AH73</f>
        <v>#VALUE!</v>
      </c>
      <c r="AA2" t="e">
        <f>Data!AI73</f>
        <v>#VALUE!</v>
      </c>
      <c r="AB2" t="e">
        <f>Data!AJ73</f>
        <v>#VALUE!</v>
      </c>
      <c r="AC2" t="e">
        <f>Data!AK73</f>
        <v>#VALUE!</v>
      </c>
      <c r="AD2" t="e">
        <f>Data!AL73</f>
        <v>#VALUE!</v>
      </c>
      <c r="AE2" t="e">
        <f>Data!AM73</f>
        <v>#VALUE!</v>
      </c>
    </row>
    <row r="3" spans="1:31" x14ac:dyDescent="0.25">
      <c r="A3" t="s">
        <v>2</v>
      </c>
      <c r="B3">
        <f>Data!J74</f>
        <v>0</v>
      </c>
      <c r="C3" t="e">
        <f>Data!K74</f>
        <v>#VALUE!</v>
      </c>
      <c r="D3" t="e">
        <f>Data!L74</f>
        <v>#VALUE!</v>
      </c>
      <c r="E3" t="e">
        <f>Data!M74</f>
        <v>#VALUE!</v>
      </c>
      <c r="F3" t="e">
        <f>Data!N74</f>
        <v>#VALUE!</v>
      </c>
      <c r="G3" t="e">
        <f>Data!O74</f>
        <v>#VALUE!</v>
      </c>
      <c r="H3" t="e">
        <f>Data!P74</f>
        <v>#VALUE!</v>
      </c>
      <c r="I3" t="e">
        <f>Data!Q74</f>
        <v>#VALUE!</v>
      </c>
      <c r="J3" t="e">
        <f>Data!R74</f>
        <v>#VALUE!</v>
      </c>
      <c r="K3" t="e">
        <f>Data!S74</f>
        <v>#VALUE!</v>
      </c>
      <c r="L3" t="e">
        <f>Data!T74</f>
        <v>#VALUE!</v>
      </c>
      <c r="M3" t="e">
        <f>Data!U74</f>
        <v>#VALUE!</v>
      </c>
      <c r="N3" t="e">
        <f>Data!V74</f>
        <v>#VALUE!</v>
      </c>
      <c r="O3" t="e">
        <f>Data!W74</f>
        <v>#VALUE!</v>
      </c>
      <c r="P3" t="e">
        <f>Data!X74</f>
        <v>#VALUE!</v>
      </c>
      <c r="Q3" t="e">
        <f>Data!Y74</f>
        <v>#VALUE!</v>
      </c>
      <c r="R3" t="e">
        <f>Data!Z74</f>
        <v>#VALUE!</v>
      </c>
      <c r="S3" t="e">
        <f>Data!AA74</f>
        <v>#VALUE!</v>
      </c>
      <c r="T3" t="e">
        <f>Data!AB74</f>
        <v>#VALUE!</v>
      </c>
      <c r="U3" t="e">
        <f>Data!AC74</f>
        <v>#VALUE!</v>
      </c>
      <c r="V3" t="e">
        <f>Data!AD74</f>
        <v>#VALUE!</v>
      </c>
      <c r="W3" t="e">
        <f>Data!AE74</f>
        <v>#VALUE!</v>
      </c>
      <c r="X3" t="e">
        <f>Data!AF74</f>
        <v>#VALUE!</v>
      </c>
      <c r="Y3" t="e">
        <f>Data!AG74</f>
        <v>#VALUE!</v>
      </c>
      <c r="Z3" t="e">
        <f>Data!AH74</f>
        <v>#VALUE!</v>
      </c>
      <c r="AA3" t="e">
        <f>Data!AI74</f>
        <v>#VALUE!</v>
      </c>
      <c r="AB3" t="e">
        <f>Data!AJ74</f>
        <v>#VALUE!</v>
      </c>
      <c r="AC3" t="e">
        <f>Data!AK74</f>
        <v>#VALUE!</v>
      </c>
      <c r="AD3" t="e">
        <f>Data!AL74</f>
        <v>#VALUE!</v>
      </c>
      <c r="AE3" t="e">
        <f>Data!AM74</f>
        <v>#VALUE!</v>
      </c>
    </row>
    <row r="4" spans="1:31" x14ac:dyDescent="0.25">
      <c r="A4" t="s">
        <v>3</v>
      </c>
      <c r="B4">
        <f>Data!J75</f>
        <v>0</v>
      </c>
      <c r="C4" t="e">
        <f>Data!K75</f>
        <v>#VALUE!</v>
      </c>
      <c r="D4" t="e">
        <f>Data!L75</f>
        <v>#VALUE!</v>
      </c>
      <c r="E4" t="e">
        <f>Data!M75</f>
        <v>#VALUE!</v>
      </c>
      <c r="F4" t="e">
        <f>Data!N75</f>
        <v>#VALUE!</v>
      </c>
      <c r="G4" t="e">
        <f>Data!O75</f>
        <v>#VALUE!</v>
      </c>
      <c r="H4" t="e">
        <f>Data!P75</f>
        <v>#VALUE!</v>
      </c>
      <c r="I4" t="e">
        <f>Data!Q75</f>
        <v>#VALUE!</v>
      </c>
      <c r="J4" t="e">
        <f>Data!R75</f>
        <v>#VALUE!</v>
      </c>
      <c r="K4" t="e">
        <f>Data!S75</f>
        <v>#VALUE!</v>
      </c>
      <c r="L4" t="e">
        <f>Data!T75</f>
        <v>#VALUE!</v>
      </c>
      <c r="M4" t="e">
        <f>Data!U75</f>
        <v>#VALUE!</v>
      </c>
      <c r="N4" t="e">
        <f>Data!V75</f>
        <v>#VALUE!</v>
      </c>
      <c r="O4" t="e">
        <f>Data!W75</f>
        <v>#VALUE!</v>
      </c>
      <c r="P4" t="e">
        <f>Data!X75</f>
        <v>#VALUE!</v>
      </c>
      <c r="Q4" t="e">
        <f>Data!Y75</f>
        <v>#VALUE!</v>
      </c>
      <c r="R4" t="e">
        <f>Data!Z75</f>
        <v>#VALUE!</v>
      </c>
      <c r="S4" t="e">
        <f>Data!AA75</f>
        <v>#VALUE!</v>
      </c>
      <c r="T4" t="e">
        <f>Data!AB75</f>
        <v>#VALUE!</v>
      </c>
      <c r="U4" t="e">
        <f>Data!AC75</f>
        <v>#VALUE!</v>
      </c>
      <c r="V4" t="e">
        <f>Data!AD75</f>
        <v>#VALUE!</v>
      </c>
      <c r="W4" t="e">
        <f>Data!AE75</f>
        <v>#VALUE!</v>
      </c>
      <c r="X4" t="e">
        <f>Data!AF75</f>
        <v>#VALUE!</v>
      </c>
      <c r="Y4" t="e">
        <f>Data!AG75</f>
        <v>#VALUE!</v>
      </c>
      <c r="Z4" t="e">
        <f>Data!AH75</f>
        <v>#VALUE!</v>
      </c>
      <c r="AA4" t="e">
        <f>Data!AI75</f>
        <v>#VALUE!</v>
      </c>
      <c r="AB4" t="e">
        <f>Data!AJ75</f>
        <v>#VALUE!</v>
      </c>
      <c r="AC4" t="e">
        <f>Data!AK75</f>
        <v>#VALUE!</v>
      </c>
      <c r="AD4" t="e">
        <f>Data!AL75</f>
        <v>#VALUE!</v>
      </c>
      <c r="AE4" t="e">
        <f>Data!AM75</f>
        <v>#VALUE!</v>
      </c>
    </row>
    <row r="5" spans="1:31" x14ac:dyDescent="0.25">
      <c r="A5" t="s">
        <v>4</v>
      </c>
      <c r="B5">
        <f>Data!J76</f>
        <v>1</v>
      </c>
      <c r="C5" t="e">
        <f>Data!K76</f>
        <v>#VALUE!</v>
      </c>
      <c r="D5" t="e">
        <f>Data!L76</f>
        <v>#VALUE!</v>
      </c>
      <c r="E5" t="e">
        <f>Data!M76</f>
        <v>#VALUE!</v>
      </c>
      <c r="F5" t="e">
        <f>Data!N76</f>
        <v>#VALUE!</v>
      </c>
      <c r="G5" t="e">
        <f>Data!O76</f>
        <v>#VALUE!</v>
      </c>
      <c r="H5" t="e">
        <f>Data!P76</f>
        <v>#VALUE!</v>
      </c>
      <c r="I5" t="e">
        <f>Data!Q76</f>
        <v>#VALUE!</v>
      </c>
      <c r="J5" t="e">
        <f>Data!R76</f>
        <v>#VALUE!</v>
      </c>
      <c r="K5" t="e">
        <f>Data!S76</f>
        <v>#VALUE!</v>
      </c>
      <c r="L5" t="e">
        <f>Data!T76</f>
        <v>#VALUE!</v>
      </c>
      <c r="M5" t="e">
        <f>Data!U76</f>
        <v>#VALUE!</v>
      </c>
      <c r="N5" t="e">
        <f>Data!V76</f>
        <v>#VALUE!</v>
      </c>
      <c r="O5" t="e">
        <f>Data!W76</f>
        <v>#VALUE!</v>
      </c>
      <c r="P5" t="e">
        <f>Data!X76</f>
        <v>#VALUE!</v>
      </c>
      <c r="Q5" t="e">
        <f>Data!Y76</f>
        <v>#VALUE!</v>
      </c>
      <c r="R5" t="e">
        <f>Data!Z76</f>
        <v>#VALUE!</v>
      </c>
      <c r="S5" t="e">
        <f>Data!AA76</f>
        <v>#VALUE!</v>
      </c>
      <c r="T5" t="e">
        <f>Data!AB76</f>
        <v>#VALUE!</v>
      </c>
      <c r="U5" t="e">
        <f>Data!AC76</f>
        <v>#VALUE!</v>
      </c>
      <c r="V5" t="e">
        <f>Data!AD76</f>
        <v>#VALUE!</v>
      </c>
      <c r="W5" t="e">
        <f>Data!AE76</f>
        <v>#VALUE!</v>
      </c>
      <c r="X5" t="e">
        <f>Data!AF76</f>
        <v>#VALUE!</v>
      </c>
      <c r="Y5" t="e">
        <f>Data!AG76</f>
        <v>#VALUE!</v>
      </c>
      <c r="Z5" t="e">
        <f>Data!AH76</f>
        <v>#VALUE!</v>
      </c>
      <c r="AA5" t="e">
        <f>Data!AI76</f>
        <v>#VALUE!</v>
      </c>
      <c r="AB5" t="e">
        <f>Data!AJ76</f>
        <v>#VALUE!</v>
      </c>
      <c r="AC5" t="e">
        <f>Data!AK76</f>
        <v>#VALUE!</v>
      </c>
      <c r="AD5" t="e">
        <f>Data!AL76</f>
        <v>#VALUE!</v>
      </c>
      <c r="AE5" t="e">
        <f>Data!AM76</f>
        <v>#VALUE!</v>
      </c>
    </row>
    <row r="6" spans="1:31" x14ac:dyDescent="0.25">
      <c r="A6" t="s">
        <v>5</v>
      </c>
      <c r="B6">
        <f>Data!J77</f>
        <v>0</v>
      </c>
      <c r="C6" t="e">
        <f>Data!K77</f>
        <v>#VALUE!</v>
      </c>
      <c r="D6" t="e">
        <f>Data!L77</f>
        <v>#VALUE!</v>
      </c>
      <c r="E6" t="e">
        <f>Data!M77</f>
        <v>#VALUE!</v>
      </c>
      <c r="F6" t="e">
        <f>Data!N77</f>
        <v>#VALUE!</v>
      </c>
      <c r="G6" t="e">
        <f>Data!O77</f>
        <v>#VALUE!</v>
      </c>
      <c r="H6" t="e">
        <f>Data!P77</f>
        <v>#VALUE!</v>
      </c>
      <c r="I6" t="e">
        <f>Data!Q77</f>
        <v>#VALUE!</v>
      </c>
      <c r="J6" t="e">
        <f>Data!R77</f>
        <v>#VALUE!</v>
      </c>
      <c r="K6" t="e">
        <f>Data!S77</f>
        <v>#VALUE!</v>
      </c>
      <c r="L6" t="e">
        <f>Data!T77</f>
        <v>#VALUE!</v>
      </c>
      <c r="M6" t="e">
        <f>Data!U77</f>
        <v>#VALUE!</v>
      </c>
      <c r="N6" t="e">
        <f>Data!V77</f>
        <v>#VALUE!</v>
      </c>
      <c r="O6" t="e">
        <f>Data!W77</f>
        <v>#VALUE!</v>
      </c>
      <c r="P6" t="e">
        <f>Data!X77</f>
        <v>#VALUE!</v>
      </c>
      <c r="Q6" t="e">
        <f>Data!Y77</f>
        <v>#VALUE!</v>
      </c>
      <c r="R6" t="e">
        <f>Data!Z77</f>
        <v>#VALUE!</v>
      </c>
      <c r="S6" t="e">
        <f>Data!AA77</f>
        <v>#VALUE!</v>
      </c>
      <c r="T6" t="e">
        <f>Data!AB77</f>
        <v>#VALUE!</v>
      </c>
      <c r="U6" t="e">
        <f>Data!AC77</f>
        <v>#VALUE!</v>
      </c>
      <c r="V6" t="e">
        <f>Data!AD77</f>
        <v>#VALUE!</v>
      </c>
      <c r="W6" t="e">
        <f>Data!AE77</f>
        <v>#VALUE!</v>
      </c>
      <c r="X6" t="e">
        <f>Data!AF77</f>
        <v>#VALUE!</v>
      </c>
      <c r="Y6" t="e">
        <f>Data!AG77</f>
        <v>#VALUE!</v>
      </c>
      <c r="Z6" t="e">
        <f>Data!AH77</f>
        <v>#VALUE!</v>
      </c>
      <c r="AA6" t="e">
        <f>Data!AI77</f>
        <v>#VALUE!</v>
      </c>
      <c r="AB6" t="e">
        <f>Data!AJ77</f>
        <v>#VALUE!</v>
      </c>
      <c r="AC6" t="e">
        <f>Data!AK77</f>
        <v>#VALUE!</v>
      </c>
      <c r="AD6" t="e">
        <f>Data!AL77</f>
        <v>#VALUE!</v>
      </c>
      <c r="AE6" t="e">
        <f>Data!AM77</f>
        <v>#VALUE!</v>
      </c>
    </row>
    <row r="7" spans="1:31" x14ac:dyDescent="0.25">
      <c r="A7" t="s">
        <v>124</v>
      </c>
      <c r="B7">
        <f>Data!J78</f>
        <v>0</v>
      </c>
      <c r="C7" t="e">
        <f>Data!K78</f>
        <v>#VALUE!</v>
      </c>
      <c r="D7" t="e">
        <f>Data!L78</f>
        <v>#VALUE!</v>
      </c>
      <c r="E7" t="e">
        <f>Data!M78</f>
        <v>#VALUE!</v>
      </c>
      <c r="F7" t="e">
        <f>Data!N78</f>
        <v>#VALUE!</v>
      </c>
      <c r="G7" t="e">
        <f>Data!O78</f>
        <v>#VALUE!</v>
      </c>
      <c r="H7" t="e">
        <f>Data!P78</f>
        <v>#VALUE!</v>
      </c>
      <c r="I7" t="e">
        <f>Data!Q78</f>
        <v>#VALUE!</v>
      </c>
      <c r="J7" t="e">
        <f>Data!R78</f>
        <v>#VALUE!</v>
      </c>
      <c r="K7" t="e">
        <f>Data!S78</f>
        <v>#VALUE!</v>
      </c>
      <c r="L7" t="e">
        <f>Data!T78</f>
        <v>#VALUE!</v>
      </c>
      <c r="M7" t="e">
        <f>Data!U78</f>
        <v>#VALUE!</v>
      </c>
      <c r="N7" t="e">
        <f>Data!V78</f>
        <v>#VALUE!</v>
      </c>
      <c r="O7" t="e">
        <f>Data!W78</f>
        <v>#VALUE!</v>
      </c>
      <c r="P7" t="e">
        <f>Data!X78</f>
        <v>#VALUE!</v>
      </c>
      <c r="Q7" t="e">
        <f>Data!Y78</f>
        <v>#VALUE!</v>
      </c>
      <c r="R7" t="e">
        <f>Data!Z78</f>
        <v>#VALUE!</v>
      </c>
      <c r="S7" t="e">
        <f>Data!AA78</f>
        <v>#VALUE!</v>
      </c>
      <c r="T7" t="e">
        <f>Data!AB78</f>
        <v>#VALUE!</v>
      </c>
      <c r="U7" t="e">
        <f>Data!AC78</f>
        <v>#VALUE!</v>
      </c>
      <c r="V7" t="e">
        <f>Data!AD78</f>
        <v>#VALUE!</v>
      </c>
      <c r="W7" t="e">
        <f>Data!AE78</f>
        <v>#VALUE!</v>
      </c>
      <c r="X7" t="e">
        <f>Data!AF78</f>
        <v>#VALUE!</v>
      </c>
      <c r="Y7" t="e">
        <f>Data!AG78</f>
        <v>#VALUE!</v>
      </c>
      <c r="Z7" t="e">
        <f>Data!AH78</f>
        <v>#VALUE!</v>
      </c>
      <c r="AA7" t="e">
        <f>Data!AI78</f>
        <v>#VALUE!</v>
      </c>
      <c r="AB7" t="e">
        <f>Data!AJ78</f>
        <v>#VALUE!</v>
      </c>
      <c r="AC7" t="e">
        <f>Data!AK78</f>
        <v>#VALUE!</v>
      </c>
      <c r="AD7" t="e">
        <f>Data!AL78</f>
        <v>#VALUE!</v>
      </c>
      <c r="AE7" t="e">
        <f>Data!AM78</f>
        <v>#VALUE!</v>
      </c>
    </row>
    <row r="8" spans="1:31" x14ac:dyDescent="0.25">
      <c r="A8" t="s">
        <v>125</v>
      </c>
      <c r="B8">
        <f>Data!J79</f>
        <v>0</v>
      </c>
      <c r="C8" t="e">
        <f>Data!K79</f>
        <v>#VALUE!</v>
      </c>
      <c r="D8" t="e">
        <f>Data!L79</f>
        <v>#VALUE!</v>
      </c>
      <c r="E8" t="e">
        <f>Data!M79</f>
        <v>#VALUE!</v>
      </c>
      <c r="F8" t="e">
        <f>Data!N79</f>
        <v>#VALUE!</v>
      </c>
      <c r="G8" t="e">
        <f>Data!O79</f>
        <v>#VALUE!</v>
      </c>
      <c r="H8" t="e">
        <f>Data!P79</f>
        <v>#VALUE!</v>
      </c>
      <c r="I8" t="e">
        <f>Data!Q79</f>
        <v>#VALUE!</v>
      </c>
      <c r="J8" t="e">
        <f>Data!R79</f>
        <v>#VALUE!</v>
      </c>
      <c r="K8" t="e">
        <f>Data!S79</f>
        <v>#VALUE!</v>
      </c>
      <c r="L8" t="e">
        <f>Data!T79</f>
        <v>#VALUE!</v>
      </c>
      <c r="M8" t="e">
        <f>Data!U79</f>
        <v>#VALUE!</v>
      </c>
      <c r="N8" t="e">
        <f>Data!V79</f>
        <v>#VALUE!</v>
      </c>
      <c r="O8" t="e">
        <f>Data!W79</f>
        <v>#VALUE!</v>
      </c>
      <c r="P8" t="e">
        <f>Data!X79</f>
        <v>#VALUE!</v>
      </c>
      <c r="Q8" t="e">
        <f>Data!Y79</f>
        <v>#VALUE!</v>
      </c>
      <c r="R8" t="e">
        <f>Data!Z79</f>
        <v>#VALUE!</v>
      </c>
      <c r="S8" t="e">
        <f>Data!AA79</f>
        <v>#VALUE!</v>
      </c>
      <c r="T8" t="e">
        <f>Data!AB79</f>
        <v>#VALUE!</v>
      </c>
      <c r="U8" t="e">
        <f>Data!AC79</f>
        <v>#VALUE!</v>
      </c>
      <c r="V8" t="e">
        <f>Data!AD79</f>
        <v>#VALUE!</v>
      </c>
      <c r="W8" t="e">
        <f>Data!AE79</f>
        <v>#VALUE!</v>
      </c>
      <c r="X8" t="e">
        <f>Data!AF79</f>
        <v>#VALUE!</v>
      </c>
      <c r="Y8" t="e">
        <f>Data!AG79</f>
        <v>#VALUE!</v>
      </c>
      <c r="Z8" t="e">
        <f>Data!AH79</f>
        <v>#VALUE!</v>
      </c>
      <c r="AA8" t="e">
        <f>Data!AI79</f>
        <v>#VALUE!</v>
      </c>
      <c r="AB8" t="e">
        <f>Data!AJ79</f>
        <v>#VALUE!</v>
      </c>
      <c r="AC8" t="e">
        <f>Data!AK79</f>
        <v>#VALUE!</v>
      </c>
      <c r="AD8" t="e">
        <f>Data!AL79</f>
        <v>#VALUE!</v>
      </c>
      <c r="AE8" t="e">
        <f>Data!AM79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f>Data!J80</f>
        <v>0</v>
      </c>
      <c r="C2">
        <f>Data!K80</f>
        <v>7.2426485361517731E-2</v>
      </c>
      <c r="D2">
        <f>Data!L80</f>
        <v>9.534946489910949E-2</v>
      </c>
      <c r="E2">
        <f>Data!M80</f>
        <v>0.12455335818741645</v>
      </c>
      <c r="F2">
        <f>Data!N80</f>
        <v>0.16110894957658525</v>
      </c>
      <c r="G2">
        <f>Data!O80</f>
        <v>0.20587037180094736</v>
      </c>
      <c r="H2">
        <f>Data!P80</f>
        <v>0.259225100817846</v>
      </c>
      <c r="I2">
        <f>Data!Q80</f>
        <v>0.32082130082460703</v>
      </c>
      <c r="J2">
        <f>Data!R80</f>
        <v>0.38936076605077802</v>
      </c>
      <c r="K2">
        <f>Data!S80</f>
        <v>0.46257015465625045</v>
      </c>
      <c r="L2">
        <f>Data!T80</f>
        <v>0.5374298453437496</v>
      </c>
      <c r="M2">
        <f>Data!U80</f>
        <v>0.61063923394922204</v>
      </c>
      <c r="N2">
        <f>Data!V80</f>
        <v>0.67917869917539297</v>
      </c>
      <c r="O2">
        <f>Data!W80</f>
        <v>0.740774899182154</v>
      </c>
      <c r="P2">
        <f>Data!X80</f>
        <v>0.79412962819905253</v>
      </c>
      <c r="Q2">
        <f>Data!Y80</f>
        <v>0.83889105042341472</v>
      </c>
      <c r="R2">
        <f>Data!Z80</f>
        <v>0.87544664181258358</v>
      </c>
      <c r="S2">
        <f>Data!AA80</f>
        <v>0.90465053510089055</v>
      </c>
      <c r="T2">
        <f>Data!AB80</f>
        <v>0.92757351463848225</v>
      </c>
      <c r="U2">
        <f>Data!AC80</f>
        <v>0.94531868278405917</v>
      </c>
      <c r="V2">
        <f>Data!AD80</f>
        <v>0.95890872179953501</v>
      </c>
      <c r="W2">
        <f>Data!AE80</f>
        <v>0.96923114064285198</v>
      </c>
      <c r="X2">
        <f>Data!AF80</f>
        <v>0.97702263008997436</v>
      </c>
      <c r="Y2">
        <f>Data!AG80</f>
        <v>0.98287596668427235</v>
      </c>
      <c r="Z2">
        <f>Data!AH80</f>
        <v>0.98725765053588843</v>
      </c>
      <c r="AA2">
        <f>Data!AI80</f>
        <v>0.99052895641805383</v>
      </c>
      <c r="AB2">
        <f>Data!AJ80</f>
        <v>0.99296641284500486</v>
      </c>
      <c r="AC2">
        <f>Data!AK80</f>
        <v>0.99477987430644166</v>
      </c>
      <c r="AD2">
        <f>Data!AL80</f>
        <v>0.99612759655932892</v>
      </c>
      <c r="AE2">
        <f>Data!AM80</f>
        <v>0.99712837084429951</v>
      </c>
    </row>
    <row r="3" spans="1:31" x14ac:dyDescent="0.25">
      <c r="A3" t="s">
        <v>2</v>
      </c>
      <c r="B3">
        <f>Data!J81</f>
        <v>0</v>
      </c>
      <c r="C3" t="e">
        <f>Data!K81</f>
        <v>#VALUE!</v>
      </c>
      <c r="D3" t="e">
        <f>Data!L81</f>
        <v>#VALUE!</v>
      </c>
      <c r="E3" t="e">
        <f>Data!M81</f>
        <v>#VALUE!</v>
      </c>
      <c r="F3" t="e">
        <f>Data!N81</f>
        <v>#VALUE!</v>
      </c>
      <c r="G3" t="e">
        <f>Data!O81</f>
        <v>#VALUE!</v>
      </c>
      <c r="H3" t="e">
        <f>Data!P81</f>
        <v>#VALUE!</v>
      </c>
      <c r="I3" t="e">
        <f>Data!Q81</f>
        <v>#VALUE!</v>
      </c>
      <c r="J3" t="e">
        <f>Data!R81</f>
        <v>#VALUE!</v>
      </c>
      <c r="K3" t="e">
        <f>Data!S81</f>
        <v>#VALUE!</v>
      </c>
      <c r="L3" t="e">
        <f>Data!T81</f>
        <v>#VALUE!</v>
      </c>
      <c r="M3" t="e">
        <f>Data!U81</f>
        <v>#VALUE!</v>
      </c>
      <c r="N3" t="e">
        <f>Data!V81</f>
        <v>#VALUE!</v>
      </c>
      <c r="O3" t="e">
        <f>Data!W81</f>
        <v>#VALUE!</v>
      </c>
      <c r="P3" t="e">
        <f>Data!X81</f>
        <v>#VALUE!</v>
      </c>
      <c r="Q3" t="e">
        <f>Data!Y81</f>
        <v>#VALUE!</v>
      </c>
      <c r="R3" t="e">
        <f>Data!Z81</f>
        <v>#VALUE!</v>
      </c>
      <c r="S3" t="e">
        <f>Data!AA81</f>
        <v>#VALUE!</v>
      </c>
      <c r="T3" t="e">
        <f>Data!AB81</f>
        <v>#VALUE!</v>
      </c>
      <c r="U3" t="e">
        <f>Data!AC81</f>
        <v>#VALUE!</v>
      </c>
      <c r="V3" t="e">
        <f>Data!AD81</f>
        <v>#VALUE!</v>
      </c>
      <c r="W3" t="e">
        <f>Data!AE81</f>
        <v>#VALUE!</v>
      </c>
      <c r="X3" t="e">
        <f>Data!AF81</f>
        <v>#VALUE!</v>
      </c>
      <c r="Y3" t="e">
        <f>Data!AG81</f>
        <v>#VALUE!</v>
      </c>
      <c r="Z3" t="e">
        <f>Data!AH81</f>
        <v>#VALUE!</v>
      </c>
      <c r="AA3" t="e">
        <f>Data!AI81</f>
        <v>#VALUE!</v>
      </c>
      <c r="AB3" t="e">
        <f>Data!AJ81</f>
        <v>#VALUE!</v>
      </c>
      <c r="AC3" t="e">
        <f>Data!AK81</f>
        <v>#VALUE!</v>
      </c>
      <c r="AD3" t="e">
        <f>Data!AL81</f>
        <v>#VALUE!</v>
      </c>
      <c r="AE3" t="e">
        <f>Data!AM81</f>
        <v>#VALUE!</v>
      </c>
    </row>
    <row r="4" spans="1:31" x14ac:dyDescent="0.25">
      <c r="A4" t="s">
        <v>3</v>
      </c>
      <c r="B4">
        <f>Data!J82</f>
        <v>3</v>
      </c>
      <c r="C4" t="e">
        <f>Data!K82</f>
        <v>#VALUE!</v>
      </c>
      <c r="D4" t="e">
        <f>Data!L82</f>
        <v>#VALUE!</v>
      </c>
      <c r="E4" t="e">
        <f>Data!M82</f>
        <v>#VALUE!</v>
      </c>
      <c r="F4" t="e">
        <f>Data!N82</f>
        <v>#VALUE!</v>
      </c>
      <c r="G4" t="e">
        <f>Data!O82</f>
        <v>#VALUE!</v>
      </c>
      <c r="H4" t="e">
        <f>Data!P82</f>
        <v>#VALUE!</v>
      </c>
      <c r="I4" t="e">
        <f>Data!Q82</f>
        <v>#VALUE!</v>
      </c>
      <c r="J4" t="e">
        <f>Data!R82</f>
        <v>#VALUE!</v>
      </c>
      <c r="K4" t="e">
        <f>Data!S82</f>
        <v>#VALUE!</v>
      </c>
      <c r="L4" t="e">
        <f>Data!T82</f>
        <v>#VALUE!</v>
      </c>
      <c r="M4" t="e">
        <f>Data!U82</f>
        <v>#VALUE!</v>
      </c>
      <c r="N4" t="e">
        <f>Data!V82</f>
        <v>#VALUE!</v>
      </c>
      <c r="O4" t="e">
        <f>Data!W82</f>
        <v>#VALUE!</v>
      </c>
      <c r="P4" t="e">
        <f>Data!X82</f>
        <v>#VALUE!</v>
      </c>
      <c r="Q4" t="e">
        <f>Data!Y82</f>
        <v>#VALUE!</v>
      </c>
      <c r="R4" t="e">
        <f>Data!Z82</f>
        <v>#VALUE!</v>
      </c>
      <c r="S4" t="e">
        <f>Data!AA82</f>
        <v>#VALUE!</v>
      </c>
      <c r="T4" t="e">
        <f>Data!AB82</f>
        <v>#VALUE!</v>
      </c>
      <c r="U4" t="e">
        <f>Data!AC82</f>
        <v>#VALUE!</v>
      </c>
      <c r="V4" t="e">
        <f>Data!AD82</f>
        <v>#VALUE!</v>
      </c>
      <c r="W4" t="e">
        <f>Data!AE82</f>
        <v>#VALUE!</v>
      </c>
      <c r="X4" t="e">
        <f>Data!AF82</f>
        <v>#VALUE!</v>
      </c>
      <c r="Y4" t="e">
        <f>Data!AG82</f>
        <v>#VALUE!</v>
      </c>
      <c r="Z4" t="e">
        <f>Data!AH82</f>
        <v>#VALUE!</v>
      </c>
      <c r="AA4" t="e">
        <f>Data!AI82</f>
        <v>#VALUE!</v>
      </c>
      <c r="AB4" t="e">
        <f>Data!AJ82</f>
        <v>#VALUE!</v>
      </c>
      <c r="AC4" t="e">
        <f>Data!AK82</f>
        <v>#VALUE!</v>
      </c>
      <c r="AD4" t="e">
        <f>Data!AL82</f>
        <v>#VALUE!</v>
      </c>
      <c r="AE4" t="e">
        <f>Data!AM82</f>
        <v>#VALUE!</v>
      </c>
    </row>
    <row r="5" spans="1:31" x14ac:dyDescent="0.25">
      <c r="A5" t="s">
        <v>4</v>
      </c>
      <c r="B5">
        <f>Data!J83</f>
        <v>0</v>
      </c>
      <c r="C5" t="e">
        <f>Data!K83</f>
        <v>#VALUE!</v>
      </c>
      <c r="D5" t="e">
        <f>Data!L83</f>
        <v>#VALUE!</v>
      </c>
      <c r="E5" t="e">
        <f>Data!M83</f>
        <v>#VALUE!</v>
      </c>
      <c r="F5" t="e">
        <f>Data!N83</f>
        <v>#VALUE!</v>
      </c>
      <c r="G5" t="e">
        <f>Data!O83</f>
        <v>#VALUE!</v>
      </c>
      <c r="H5" t="e">
        <f>Data!P83</f>
        <v>#VALUE!</v>
      </c>
      <c r="I5" t="e">
        <f>Data!Q83</f>
        <v>#VALUE!</v>
      </c>
      <c r="J5" t="e">
        <f>Data!R83</f>
        <v>#VALUE!</v>
      </c>
      <c r="K5" t="e">
        <f>Data!S83</f>
        <v>#VALUE!</v>
      </c>
      <c r="L5" t="e">
        <f>Data!T83</f>
        <v>#VALUE!</v>
      </c>
      <c r="M5" t="e">
        <f>Data!U83</f>
        <v>#VALUE!</v>
      </c>
      <c r="N5" t="e">
        <f>Data!V83</f>
        <v>#VALUE!</v>
      </c>
      <c r="O5" t="e">
        <f>Data!W83</f>
        <v>#VALUE!</v>
      </c>
      <c r="P5" t="e">
        <f>Data!X83</f>
        <v>#VALUE!</v>
      </c>
      <c r="Q5" t="e">
        <f>Data!Y83</f>
        <v>#VALUE!</v>
      </c>
      <c r="R5" t="e">
        <f>Data!Z83</f>
        <v>#VALUE!</v>
      </c>
      <c r="S5" t="e">
        <f>Data!AA83</f>
        <v>#VALUE!</v>
      </c>
      <c r="T5" t="e">
        <f>Data!AB83</f>
        <v>#VALUE!</v>
      </c>
      <c r="U5" t="e">
        <f>Data!AC83</f>
        <v>#VALUE!</v>
      </c>
      <c r="V5" t="e">
        <f>Data!AD83</f>
        <v>#VALUE!</v>
      </c>
      <c r="W5" t="e">
        <f>Data!AE83</f>
        <v>#VALUE!</v>
      </c>
      <c r="X5" t="e">
        <f>Data!AF83</f>
        <v>#VALUE!</v>
      </c>
      <c r="Y5" t="e">
        <f>Data!AG83</f>
        <v>#VALUE!</v>
      </c>
      <c r="Z5" t="e">
        <f>Data!AH83</f>
        <v>#VALUE!</v>
      </c>
      <c r="AA5" t="e">
        <f>Data!AI83</f>
        <v>#VALUE!</v>
      </c>
      <c r="AB5" t="e">
        <f>Data!AJ83</f>
        <v>#VALUE!</v>
      </c>
      <c r="AC5" t="e">
        <f>Data!AK83</f>
        <v>#VALUE!</v>
      </c>
      <c r="AD5" t="e">
        <f>Data!AL83</f>
        <v>#VALUE!</v>
      </c>
      <c r="AE5" t="e">
        <f>Data!AM83</f>
        <v>#VALUE!</v>
      </c>
    </row>
    <row r="6" spans="1:31" x14ac:dyDescent="0.25">
      <c r="A6" t="s">
        <v>5</v>
      </c>
      <c r="B6">
        <f>Data!J84</f>
        <v>0</v>
      </c>
      <c r="C6" t="e">
        <f>Data!K84</f>
        <v>#VALUE!</v>
      </c>
      <c r="D6" t="e">
        <f>Data!L84</f>
        <v>#VALUE!</v>
      </c>
      <c r="E6" t="e">
        <f>Data!M84</f>
        <v>#VALUE!</v>
      </c>
      <c r="F6" t="e">
        <f>Data!N84</f>
        <v>#VALUE!</v>
      </c>
      <c r="G6" t="e">
        <f>Data!O84</f>
        <v>#VALUE!</v>
      </c>
      <c r="H6" t="e">
        <f>Data!P84</f>
        <v>#VALUE!</v>
      </c>
      <c r="I6" t="e">
        <f>Data!Q84</f>
        <v>#VALUE!</v>
      </c>
      <c r="J6" t="e">
        <f>Data!R84</f>
        <v>#VALUE!</v>
      </c>
      <c r="K6" t="e">
        <f>Data!S84</f>
        <v>#VALUE!</v>
      </c>
      <c r="L6" t="e">
        <f>Data!T84</f>
        <v>#VALUE!</v>
      </c>
      <c r="M6" t="e">
        <f>Data!U84</f>
        <v>#VALUE!</v>
      </c>
      <c r="N6" t="e">
        <f>Data!V84</f>
        <v>#VALUE!</v>
      </c>
      <c r="O6" t="e">
        <f>Data!W84</f>
        <v>#VALUE!</v>
      </c>
      <c r="P6" t="e">
        <f>Data!X84</f>
        <v>#VALUE!</v>
      </c>
      <c r="Q6" t="e">
        <f>Data!Y84</f>
        <v>#VALUE!</v>
      </c>
      <c r="R6" t="e">
        <f>Data!Z84</f>
        <v>#VALUE!</v>
      </c>
      <c r="S6" t="e">
        <f>Data!AA84</f>
        <v>#VALUE!</v>
      </c>
      <c r="T6" t="e">
        <f>Data!AB84</f>
        <v>#VALUE!</v>
      </c>
      <c r="U6" t="e">
        <f>Data!AC84</f>
        <v>#VALUE!</v>
      </c>
      <c r="V6" t="e">
        <f>Data!AD84</f>
        <v>#VALUE!</v>
      </c>
      <c r="W6" t="e">
        <f>Data!AE84</f>
        <v>#VALUE!</v>
      </c>
      <c r="X6" t="e">
        <f>Data!AF84</f>
        <v>#VALUE!</v>
      </c>
      <c r="Y6" t="e">
        <f>Data!AG84</f>
        <v>#VALUE!</v>
      </c>
      <c r="Z6" t="e">
        <f>Data!AH84</f>
        <v>#VALUE!</v>
      </c>
      <c r="AA6" t="e">
        <f>Data!AI84</f>
        <v>#VALUE!</v>
      </c>
      <c r="AB6" t="e">
        <f>Data!AJ84</f>
        <v>#VALUE!</v>
      </c>
      <c r="AC6" t="e">
        <f>Data!AK84</f>
        <v>#VALUE!</v>
      </c>
      <c r="AD6" t="e">
        <f>Data!AL84</f>
        <v>#VALUE!</v>
      </c>
      <c r="AE6" t="e">
        <f>Data!AM84</f>
        <v>#VALUE!</v>
      </c>
    </row>
    <row r="7" spans="1:31" x14ac:dyDescent="0.25">
      <c r="A7" t="s">
        <v>124</v>
      </c>
      <c r="B7">
        <f>Data!J85</f>
        <v>0</v>
      </c>
      <c r="C7" t="e">
        <f>Data!K85</f>
        <v>#VALUE!</v>
      </c>
      <c r="D7" t="e">
        <f>Data!L85</f>
        <v>#VALUE!</v>
      </c>
      <c r="E7" t="e">
        <f>Data!M85</f>
        <v>#VALUE!</v>
      </c>
      <c r="F7" t="e">
        <f>Data!N85</f>
        <v>#VALUE!</v>
      </c>
      <c r="G7" t="e">
        <f>Data!O85</f>
        <v>#VALUE!</v>
      </c>
      <c r="H7" t="e">
        <f>Data!P85</f>
        <v>#VALUE!</v>
      </c>
      <c r="I7" t="e">
        <f>Data!Q85</f>
        <v>#VALUE!</v>
      </c>
      <c r="J7" t="e">
        <f>Data!R85</f>
        <v>#VALUE!</v>
      </c>
      <c r="K7" t="e">
        <f>Data!S85</f>
        <v>#VALUE!</v>
      </c>
      <c r="L7" t="e">
        <f>Data!T85</f>
        <v>#VALUE!</v>
      </c>
      <c r="M7" t="e">
        <f>Data!U85</f>
        <v>#VALUE!</v>
      </c>
      <c r="N7" t="e">
        <f>Data!V85</f>
        <v>#VALUE!</v>
      </c>
      <c r="O7" t="e">
        <f>Data!W85</f>
        <v>#VALUE!</v>
      </c>
      <c r="P7" t="e">
        <f>Data!X85</f>
        <v>#VALUE!</v>
      </c>
      <c r="Q7" t="e">
        <f>Data!Y85</f>
        <v>#VALUE!</v>
      </c>
      <c r="R7" t="e">
        <f>Data!Z85</f>
        <v>#VALUE!</v>
      </c>
      <c r="S7" t="e">
        <f>Data!AA85</f>
        <v>#VALUE!</v>
      </c>
      <c r="T7" t="e">
        <f>Data!AB85</f>
        <v>#VALUE!</v>
      </c>
      <c r="U7" t="e">
        <f>Data!AC85</f>
        <v>#VALUE!</v>
      </c>
      <c r="V7" t="e">
        <f>Data!AD85</f>
        <v>#VALUE!</v>
      </c>
      <c r="W7" t="e">
        <f>Data!AE85</f>
        <v>#VALUE!</v>
      </c>
      <c r="X7" t="e">
        <f>Data!AF85</f>
        <v>#VALUE!</v>
      </c>
      <c r="Y7" t="e">
        <f>Data!AG85</f>
        <v>#VALUE!</v>
      </c>
      <c r="Z7" t="e">
        <f>Data!AH85</f>
        <v>#VALUE!</v>
      </c>
      <c r="AA7" t="e">
        <f>Data!AI85</f>
        <v>#VALUE!</v>
      </c>
      <c r="AB7" t="e">
        <f>Data!AJ85</f>
        <v>#VALUE!</v>
      </c>
      <c r="AC7" t="e">
        <f>Data!AK85</f>
        <v>#VALUE!</v>
      </c>
      <c r="AD7" t="e">
        <f>Data!AL85</f>
        <v>#VALUE!</v>
      </c>
      <c r="AE7" t="e">
        <f>Data!AM85</f>
        <v>#VALUE!</v>
      </c>
    </row>
    <row r="8" spans="1:31" x14ac:dyDescent="0.25">
      <c r="A8" t="s">
        <v>125</v>
      </c>
      <c r="B8">
        <f>Data!J86</f>
        <v>0</v>
      </c>
      <c r="C8" t="e">
        <f>Data!K86</f>
        <v>#VALUE!</v>
      </c>
      <c r="D8" t="e">
        <f>Data!L86</f>
        <v>#VALUE!</v>
      </c>
      <c r="E8" t="e">
        <f>Data!M86</f>
        <v>#VALUE!</v>
      </c>
      <c r="F8" t="e">
        <f>Data!N86</f>
        <v>#VALUE!</v>
      </c>
      <c r="G8" t="e">
        <f>Data!O86</f>
        <v>#VALUE!</v>
      </c>
      <c r="H8" t="e">
        <f>Data!P86</f>
        <v>#VALUE!</v>
      </c>
      <c r="I8" t="e">
        <f>Data!Q86</f>
        <v>#VALUE!</v>
      </c>
      <c r="J8" t="e">
        <f>Data!R86</f>
        <v>#VALUE!</v>
      </c>
      <c r="K8" t="e">
        <f>Data!S86</f>
        <v>#VALUE!</v>
      </c>
      <c r="L8" t="e">
        <f>Data!T86</f>
        <v>#VALUE!</v>
      </c>
      <c r="M8" t="e">
        <f>Data!U86</f>
        <v>#VALUE!</v>
      </c>
      <c r="N8" t="e">
        <f>Data!V86</f>
        <v>#VALUE!</v>
      </c>
      <c r="O8" t="e">
        <f>Data!W86</f>
        <v>#VALUE!</v>
      </c>
      <c r="P8" t="e">
        <f>Data!X86</f>
        <v>#VALUE!</v>
      </c>
      <c r="Q8" t="e">
        <f>Data!Y86</f>
        <v>#VALUE!</v>
      </c>
      <c r="R8" t="e">
        <f>Data!Z86</f>
        <v>#VALUE!</v>
      </c>
      <c r="S8" t="e">
        <f>Data!AA86</f>
        <v>#VALUE!</v>
      </c>
      <c r="T8" t="e">
        <f>Data!AB86</f>
        <v>#VALUE!</v>
      </c>
      <c r="U8" t="e">
        <f>Data!AC86</f>
        <v>#VALUE!</v>
      </c>
      <c r="V8" t="e">
        <f>Data!AD86</f>
        <v>#VALUE!</v>
      </c>
      <c r="W8" t="e">
        <f>Data!AE86</f>
        <v>#VALUE!</v>
      </c>
      <c r="X8" t="e">
        <f>Data!AF86</f>
        <v>#VALUE!</v>
      </c>
      <c r="Y8" t="e">
        <f>Data!AG86</f>
        <v>#VALUE!</v>
      </c>
      <c r="Z8" t="e">
        <f>Data!AH86</f>
        <v>#VALUE!</v>
      </c>
      <c r="AA8" t="e">
        <f>Data!AI86</f>
        <v>#VALUE!</v>
      </c>
      <c r="AB8" t="e">
        <f>Data!AJ86</f>
        <v>#VALUE!</v>
      </c>
      <c r="AC8" t="e">
        <f>Data!AK86</f>
        <v>#VALUE!</v>
      </c>
      <c r="AD8" t="e">
        <f>Data!AL86</f>
        <v>#VALUE!</v>
      </c>
      <c r="AE8" t="e">
        <f>Data!AM86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Data!J9</f>
        <v>2021</v>
      </c>
      <c r="C1">
        <f>Data!K9</f>
        <v>2022</v>
      </c>
      <c r="D1">
        <f>Data!L9</f>
        <v>2023</v>
      </c>
      <c r="E1">
        <f>Data!M9</f>
        <v>2024</v>
      </c>
      <c r="F1">
        <f>Data!N9</f>
        <v>2025</v>
      </c>
      <c r="G1">
        <f>Data!O9</f>
        <v>2026</v>
      </c>
      <c r="H1">
        <f>Data!P9</f>
        <v>2027</v>
      </c>
      <c r="I1">
        <f>Data!Q9</f>
        <v>2028</v>
      </c>
      <c r="J1">
        <f>Data!R9</f>
        <v>2029</v>
      </c>
      <c r="K1">
        <f>Data!S9</f>
        <v>2030</v>
      </c>
      <c r="L1">
        <f>Data!T9</f>
        <v>2031</v>
      </c>
      <c r="M1">
        <f>Data!U9</f>
        <v>2032</v>
      </c>
      <c r="N1">
        <f>Data!V9</f>
        <v>2033</v>
      </c>
      <c r="O1">
        <f>Data!W9</f>
        <v>2034</v>
      </c>
      <c r="P1">
        <f>Data!X9</f>
        <v>2035</v>
      </c>
      <c r="Q1">
        <f>Data!Y9</f>
        <v>2036</v>
      </c>
      <c r="R1">
        <f>Data!Z9</f>
        <v>2037</v>
      </c>
      <c r="S1">
        <f>Data!AA9</f>
        <v>2038</v>
      </c>
      <c r="T1">
        <f>Data!AB9</f>
        <v>2039</v>
      </c>
      <c r="U1">
        <f>Data!AC9</f>
        <v>2040</v>
      </c>
      <c r="V1">
        <f>Data!AD9</f>
        <v>2041</v>
      </c>
      <c r="W1">
        <f>Data!AE9</f>
        <v>2042</v>
      </c>
      <c r="X1">
        <f>Data!AF9</f>
        <v>2043</v>
      </c>
      <c r="Y1">
        <f>Data!AG9</f>
        <v>2044</v>
      </c>
      <c r="Z1">
        <f>Data!AH9</f>
        <v>2045</v>
      </c>
      <c r="AA1">
        <f>Data!AI9</f>
        <v>2046</v>
      </c>
      <c r="AB1">
        <f>Data!AJ9</f>
        <v>2047</v>
      </c>
      <c r="AC1">
        <f>Data!AK9</f>
        <v>2048</v>
      </c>
      <c r="AD1">
        <f>Data!AL9</f>
        <v>2049</v>
      </c>
      <c r="AE1">
        <f>Data!AM9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M93"/>
  <sheetViews>
    <sheetView tabSelected="1" topLeftCell="C1" workbookViewId="0">
      <selection activeCell="O4" sqref="O4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9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9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9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9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9" x14ac:dyDescent="0.25">
      <c r="A5" t="s">
        <v>106</v>
      </c>
    </row>
    <row r="6" spans="1:39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9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9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9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2023</v>
      </c>
      <c r="G9" s="12">
        <v>2050</v>
      </c>
      <c r="H9" s="6"/>
      <c r="J9" s="21">
        <v>2021</v>
      </c>
      <c r="K9" s="21">
        <f>E9</f>
        <v>2022</v>
      </c>
      <c r="L9" s="21">
        <f t="shared" ref="L9:AM9" si="0">K9+1</f>
        <v>2023</v>
      </c>
      <c r="M9" s="21">
        <f t="shared" si="0"/>
        <v>2024</v>
      </c>
      <c r="N9" s="21">
        <f t="shared" si="0"/>
        <v>2025</v>
      </c>
      <c r="O9" s="21">
        <f t="shared" si="0"/>
        <v>2026</v>
      </c>
      <c r="P9" s="21">
        <f t="shared" si="0"/>
        <v>2027</v>
      </c>
      <c r="Q9" s="21">
        <f t="shared" si="0"/>
        <v>2028</v>
      </c>
      <c r="R9" s="21">
        <f t="shared" si="0"/>
        <v>2029</v>
      </c>
      <c r="S9" s="21">
        <f t="shared" si="0"/>
        <v>2030</v>
      </c>
      <c r="T9" s="21">
        <f t="shared" si="0"/>
        <v>2031</v>
      </c>
      <c r="U9" s="21">
        <f t="shared" si="0"/>
        <v>2032</v>
      </c>
      <c r="V9" s="21">
        <f t="shared" si="0"/>
        <v>2033</v>
      </c>
      <c r="W9" s="21">
        <f t="shared" si="0"/>
        <v>2034</v>
      </c>
      <c r="X9" s="21">
        <f t="shared" si="0"/>
        <v>2035</v>
      </c>
      <c r="Y9" s="21">
        <f t="shared" si="0"/>
        <v>2036</v>
      </c>
      <c r="Z9" s="21">
        <f t="shared" si="0"/>
        <v>2037</v>
      </c>
      <c r="AA9" s="21">
        <f t="shared" si="0"/>
        <v>2038</v>
      </c>
      <c r="AB9" s="21">
        <f t="shared" si="0"/>
        <v>2039</v>
      </c>
      <c r="AC9" s="21">
        <f t="shared" si="0"/>
        <v>2040</v>
      </c>
      <c r="AD9" s="21">
        <f t="shared" si="0"/>
        <v>2041</v>
      </c>
      <c r="AE9" s="21">
        <f t="shared" si="0"/>
        <v>2042</v>
      </c>
      <c r="AF9" s="21">
        <f t="shared" si="0"/>
        <v>2043</v>
      </c>
      <c r="AG9" s="21">
        <f t="shared" si="0"/>
        <v>2044</v>
      </c>
      <c r="AH9" s="21">
        <f t="shared" si="0"/>
        <v>2045</v>
      </c>
      <c r="AI9" s="21">
        <f t="shared" si="0"/>
        <v>2046</v>
      </c>
      <c r="AJ9" s="21">
        <f t="shared" si="0"/>
        <v>2047</v>
      </c>
      <c r="AK9" s="21">
        <f t="shared" si="0"/>
        <v>2048</v>
      </c>
      <c r="AL9" s="21">
        <f t="shared" si="0"/>
        <v>2049</v>
      </c>
      <c r="AM9" s="21">
        <f t="shared" si="0"/>
        <v>2050</v>
      </c>
    </row>
    <row r="10" spans="1:39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 s="22">
        <v>9.9000000000000005E-2</v>
      </c>
      <c r="G10">
        <v>1</v>
      </c>
      <c r="H10" s="7" t="str">
        <f>IF(E10=G10,"n/a",IF(OR(C10="battery electric vehicle",C10="natural gas vehicle",C10="plugin hybrid vehicle"),"s-curve","linear"))</f>
        <v>s-curve</v>
      </c>
      <c r="J10">
        <f>D10</f>
        <v>1.7999999999999999E-2</v>
      </c>
      <c r="K10" s="22">
        <f>E10</f>
        <v>4.8000000000000001E-2</v>
      </c>
      <c r="L10" s="22">
        <f>F10</f>
        <v>9.9000000000000005E-2</v>
      </c>
      <c r="M10">
        <f>IF($H10="s-curve",$E10+($G10-$E10)*$O$2/(1+EXP($O$3*(COUNT($L$9:M$9)+$O$4))),TREND($E10:$G10,$E$9:$G$9,M$9))</f>
        <v>0.11695001406416487</v>
      </c>
      <c r="N10">
        <f>IF($H10="s-curve",$E10+($G10-$E10)*$O$2/(1+EXP($O$3*(COUNT($L$9:N$9)+$O$4))),TREND($E10:$G10,$E$9:$G$9,N$9))</f>
        <v>0.13877269058395222</v>
      </c>
      <c r="O10">
        <f>IF($H10="s-curve",$E10+($G10-$E10)*$O$2/(1+EXP($O$3*(COUNT($L$9:O$9)+$O$4))),TREND($E10:$G10,$E$9:$G$9,O$9))</f>
        <v>0.16657479699442046</v>
      </c>
      <c r="P10">
        <f>IF($H10="s-curve",$E10+($G10-$E10)*$O$2/(1+EXP($O$3*(COUNT($L$9:P$9)+$O$4))),TREND($E10:$G10,$E$9:$G$9,P$9))</f>
        <v>0.20137571999690912</v>
      </c>
      <c r="Q10">
        <f>IF($H10="s-curve",$E10+($G10-$E10)*$O$2/(1+EXP($O$3*(COUNT($L$9:Q$9)+$O$4))),TREND($E10:$G10,$E$9:$G$9,Q$9))</f>
        <v>0.2439885939545019</v>
      </c>
      <c r="R10">
        <f>IF($H10="s-curve",$E10+($G10-$E10)*$O$2/(1+EXP($O$3*(COUNT($L$9:R$9)+$O$4))),TREND($E10:$G10,$E$9:$G$9,R$9))</f>
        <v>0.2947822959785894</v>
      </c>
      <c r="S10">
        <f>IF($H10="s-curve",$E10+($G10-$E10)*$O$2/(1+EXP($O$3*(COUNT($L$9:S$9)+$O$4))),TREND($E10:$G10,$E$9:$G$9,S$9))</f>
        <v>0.35342187838502587</v>
      </c>
      <c r="T10">
        <f>IF($H10="s-curve",$E10+($G10-$E10)*$O$2/(1+EXP($O$3*(COUNT($L$9:T$9)+$O$4))),TREND($E10:$G10,$E$9:$G$9,T$9))</f>
        <v>0.41867144928034067</v>
      </c>
      <c r="U10">
        <f>IF($H10="s-curve",$E10+($G10-$E10)*$O$2/(1+EXP($O$3*(COUNT($L$9:U$9)+$O$4))),TREND($E10:$G10,$E$9:$G$9,U$9))</f>
        <v>0.4883667872327504</v>
      </c>
      <c r="V10">
        <f>IF($H10="s-curve",$E10+($G10-$E10)*$O$2/(1+EXP($O$3*(COUNT($L$9:V$9)+$O$4))),TREND($E10:$G10,$E$9:$G$9,V$9))</f>
        <v>0.55963321276724964</v>
      </c>
      <c r="W10">
        <f>IF($H10="s-curve",$E10+($G10-$E10)*$O$2/(1+EXP($O$3*(COUNT($L$9:W$9)+$O$4))),TREND($E10:$G10,$E$9:$G$9,W$9))</f>
        <v>0.62932855071965943</v>
      </c>
      <c r="X10">
        <f>IF($H10="s-curve",$E10+($G10-$E10)*$O$2/(1+EXP($O$3*(COUNT($L$9:X$9)+$O$4))),TREND($E10:$G10,$E$9:$G$9,X$9))</f>
        <v>0.69457812161497412</v>
      </c>
      <c r="Y10">
        <f>IF($H10="s-curve",$E10+($G10-$E10)*$O$2/(1+EXP($O$3*(COUNT($L$9:Y$9)+$O$4))),TREND($E10:$G10,$E$9:$G$9,Y$9))</f>
        <v>0.75321770402141064</v>
      </c>
      <c r="Z10">
        <f>IF($H10="s-curve",$E10+($G10-$E10)*$O$2/(1+EXP($O$3*(COUNT($L$9:Z$9)+$O$4))),TREND($E10:$G10,$E$9:$G$9,Z$9))</f>
        <v>0.80401140604549803</v>
      </c>
      <c r="AA10">
        <f>IF($H10="s-curve",$E10+($G10-$E10)*$O$2/(1+EXP($O$3*(COUNT($L$9:AA$9)+$O$4))),TREND($E10:$G10,$E$9:$G$9,AA$9))</f>
        <v>0.84662428000309087</v>
      </c>
      <c r="AB10">
        <f>IF($H10="s-curve",$E10+($G10-$E10)*$O$2/(1+EXP($O$3*(COUNT($L$9:AB$9)+$O$4))),TREND($E10:$G10,$E$9:$G$9,AB$9))</f>
        <v>0.88142520300557958</v>
      </c>
      <c r="AC10">
        <f>IF($H10="s-curve",$E10+($G10-$E10)*$O$2/(1+EXP($O$3*(COUNT($L$9:AC$9)+$O$4))),TREND($E10:$G10,$E$9:$G$9,AC$9))</f>
        <v>0.90922730941604779</v>
      </c>
      <c r="AD10">
        <f>IF($H10="s-curve",$E10+($G10-$E10)*$O$2/(1+EXP($O$3*(COUNT($L$9:AD$9)+$O$4))),TREND($E10:$G10,$E$9:$G$9,AD$9))</f>
        <v>0.9310499859358351</v>
      </c>
      <c r="AE10">
        <f>IF($H10="s-curve",$E10+($G10-$E10)*$O$2/(1+EXP($O$3*(COUNT($L$9:AE$9)+$O$4))),TREND($E10:$G10,$E$9:$G$9,AE$9))</f>
        <v>0.94794338601042438</v>
      </c>
      <c r="AF10">
        <f>IF($H10="s-curve",$E10+($G10-$E10)*$O$2/(1+EXP($O$3*(COUNT($L$9:AF$9)+$O$4))),TREND($E10:$G10,$E$9:$G$9,AF$9))</f>
        <v>0.96088110315315733</v>
      </c>
      <c r="AG10">
        <f>IF($H10="s-curve",$E10+($G10-$E10)*$O$2/(1+EXP($O$3*(COUNT($L$9:AG$9)+$O$4))),TREND($E10:$G10,$E$9:$G$9,AG$9))</f>
        <v>0.97070804589199511</v>
      </c>
      <c r="AH10">
        <f>IF($H10="s-curve",$E10+($G10-$E10)*$O$2/(1+EXP($O$3*(COUNT($L$9:AH$9)+$O$4))),TREND($E10:$G10,$E$9:$G$9,AH$9))</f>
        <v>0.97812554384565553</v>
      </c>
      <c r="AI10">
        <f>IF($H10="s-curve",$E10+($G10-$E10)*$O$2/(1+EXP($O$3*(COUNT($L$9:AI$9)+$O$4))),TREND($E10:$G10,$E$9:$G$9,AI$9))</f>
        <v>0.98369792028342729</v>
      </c>
      <c r="AJ10">
        <f>IF($H10="s-curve",$E10+($G10-$E10)*$O$2/(1+EXP($O$3*(COUNT($L$9:AJ$9)+$O$4))),TREND($E10:$G10,$E$9:$G$9,AJ$9))</f>
        <v>0.98786928331016577</v>
      </c>
      <c r="AK10">
        <f>IF($H10="s-curve",$E10+($G10-$E10)*$O$2/(1+EXP($O$3*(COUNT($L$9:AK$9)+$O$4))),TREND($E10:$G10,$E$9:$G$9,AK$9))</f>
        <v>0.9909835665099872</v>
      </c>
      <c r="AL10">
        <f>IF($H10="s-curve",$E10+($G10-$E10)*$O$2/(1+EXP($O$3*(COUNT($L$9:AL$9)+$O$4))),TREND($E10:$G10,$E$9:$G$9,AL$9))</f>
        <v>0.99330402502844461</v>
      </c>
      <c r="AM10">
        <f>IF($H10="s-curve",$E10+($G10-$E10)*$O$2/(1+EXP($O$3*(COUNT($L$9:AM$9)+$O$4))),TREND($E10:$G10,$E$9:$G$9,AM$9))</f>
        <v>0.99503044033973242</v>
      </c>
    </row>
    <row r="11" spans="1:39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/>
      <c r="G11" s="22">
        <f>SUM(SUM(INDEX('AEO 39'!$29:$30,0,MATCH($G$9,'AEO 39'!$1:$1,0))),SUM(INDEX('AEO 39'!$51:$52,0,MATCH($G$9,'AEO 39'!$1:$1,0))))/INDEX('AEO 39'!$59:$59,MATCH($G$9,'AEO 39'!$1:$1,0))*Assumptions!$A$11</f>
        <v>1.235369525889815E-3</v>
      </c>
      <c r="H11" s="7" t="str">
        <f>IF(E11=G11,"n/a",IF(OR(C11="battery electric vehicle",C11="natural gas vehicle",C11="plugin hybrid vehicle"),"s-curve","linear"))</f>
        <v>s-curve</v>
      </c>
      <c r="J11" s="22">
        <f t="shared" ref="J11:J40" si="1">E11</f>
        <v>3.7087168441147616E-4</v>
      </c>
      <c r="K11">
        <f>IF($H11="s-curve",$E11+($G11-$E11)*$I$2/(1+EXP($I$3*(COUNT($J$9:K$9)+$I$4))),TREND($E11:$G11,$E$9:$G$9,K$9))</f>
        <v>3.8364380292024329E-4</v>
      </c>
      <c r="L11">
        <f>IF($H11="s-curve",$E11+($G11-$E11)*$I$2/(1+EXP($I$3*(COUNT($J$9:L$9)+$I$4))),TREND($E11:$G11,$E$9:$G$9,L$9))</f>
        <v>3.8802358589285646E-4</v>
      </c>
      <c r="M11">
        <f>IF($H11="s-curve",$E11+($G11-$E11)*$I$2/(1+EXP($I$3*(COUNT($J$9:M$9)+$I$4))),TREND($E11:$G11,$E$9:$G$9,M$9))</f>
        <v>3.9386472794848996E-4</v>
      </c>
      <c r="N11">
        <f>IF($H11="s-curve",$E11+($G11-$E11)*$I$2/(1+EXP($I$3*(COUNT($J$9:N$9)+$I$4))),TREND($E11:$G11,$E$9:$G$9,N$9))</f>
        <v>4.016229007564876E-4</v>
      </c>
      <c r="O11">
        <f>IF($H11="s-curve",$E11+($G11-$E11)*$I$2/(1+EXP($I$3*(COUNT($J$9:O$9)+$I$4))),TREND($E11:$G11,$E$9:$G$9,O$9))</f>
        <v>4.118712494037081E-4</v>
      </c>
      <c r="P11">
        <f>IF($H11="s-curve",$E11+($G11-$E11)*$I$2/(1+EXP($I$3*(COUNT($J$9:P$9)+$I$4))),TREND($E11:$G11,$E$9:$G$9,P$9))</f>
        <v>4.253120147933965E-4</v>
      </c>
      <c r="Q11">
        <f>IF($H11="s-curve",$E11+($G11-$E11)*$I$2/(1+EXP($I$3*(COUNT($J$9:Q$9)+$I$4))),TREND($E11:$G11,$E$9:$G$9,Q$9))</f>
        <v>4.4277430100040505E-4</v>
      </c>
      <c r="R11">
        <f>IF($H11="s-curve",$E11+($G11-$E11)*$I$2/(1+EXP($I$3*(COUNT($J$9:R$9)+$I$4))),TREND($E11:$G11,$E$9:$G$9,R$9))</f>
        <v>4.6518565084723181E-4</v>
      </c>
      <c r="S11">
        <f>IF($H11="s-curve",$E11+($G11-$E11)*$I$2/(1+EXP($I$3*(COUNT($J$9:S$9)+$I$4))),TREND($E11:$G11,$E$9:$G$9,S$9))</f>
        <v>4.935016238293516E-4</v>
      </c>
      <c r="T11">
        <f>IF($H11="s-curve",$E11+($G11-$E11)*$I$2/(1+EXP($I$3*(COUNT($J$9:T$9)+$I$4))),TREND($E11:$G11,$E$9:$G$9,T$9))</f>
        <v>5.2857815597262656E-4</v>
      </c>
      <c r="U11">
        <f>IF($H11="s-curve",$E11+($G11-$E11)*$I$2/(1+EXP($I$3*(COUNT($J$9:U$9)+$I$4))),TREND($E11:$G11,$E$9:$G$9,U$9))</f>
        <v>5.7098150943230659E-4</v>
      </c>
      <c r="V11">
        <f>IF($H11="s-curve",$E11+($G11-$E11)*$I$2/(1+EXP($I$3*(COUNT($J$9:V$9)+$I$4))),TREND($E11:$G11,$E$9:$G$9,V$9))</f>
        <v>6.207552154704006E-4</v>
      </c>
      <c r="W11">
        <f>IF($H11="s-curve",$E11+($G11-$E11)*$I$2/(1+EXP($I$3*(COUNT($J$9:W$9)+$I$4))),TREND($E11:$G11,$E$9:$G$9,W$9))</f>
        <v>6.7720104282073751E-4</v>
      </c>
      <c r="X11">
        <f>IF($H11="s-curve",$E11+($G11-$E11)*$I$2/(1+EXP($I$3*(COUNT($J$9:X$9)+$I$4))),TREND($E11:$G11,$E$9:$G$9,X$9))</f>
        <v>7.387652100527514E-4</v>
      </c>
      <c r="Y11">
        <f>IF($H11="s-curve",$E11+($G11-$E11)*$I$2/(1+EXP($I$3*(COUNT($J$9:Y$9)+$I$4))),TREND($E11:$G11,$E$9:$G$9,Y$9))</f>
        <v>8.0312060515064557E-4</v>
      </c>
      <c r="Z11">
        <f>IF($H11="s-curve",$E11+($G11-$E11)*$I$2/(1+EXP($I$3*(COUNT($J$9:Z$9)+$I$4))),TREND($E11:$G11,$E$9:$G$9,Z$9))</f>
        <v>8.6747600024853974E-4</v>
      </c>
      <c r="AA11">
        <f>IF($H11="s-curve",$E11+($G11-$E11)*$I$2/(1+EXP($I$3*(COUNT($J$9:AA$9)+$I$4))),TREND($E11:$G11,$E$9:$G$9,AA$9))</f>
        <v>9.2904016748055363E-4</v>
      </c>
      <c r="AB11">
        <f>IF($H11="s-curve",$E11+($G11-$E11)*$I$2/(1+EXP($I$3*(COUNT($J$9:AB$9)+$I$4))),TREND($E11:$G11,$E$9:$G$9,AB$9))</f>
        <v>9.8548599483089076E-4</v>
      </c>
      <c r="AC11">
        <f>IF($H11="s-curve",$E11+($G11-$E11)*$I$2/(1+EXP($I$3*(COUNT($J$9:AC$9)+$I$4))),TREND($E11:$G11,$E$9:$G$9,AC$9))</f>
        <v>1.0352597008689846E-3</v>
      </c>
      <c r="AD11">
        <f>IF($H11="s-curve",$E11+($G11-$E11)*$I$2/(1+EXP($I$3*(COUNT($J$9:AD$9)+$I$4))),TREND($E11:$G11,$E$9:$G$9,AD$9))</f>
        <v>1.0776630543286646E-3</v>
      </c>
      <c r="AE11">
        <f>IF($H11="s-curve",$E11+($G11-$E11)*$I$2/(1+EXP($I$3*(COUNT($J$9:AE$9)+$I$4))),TREND($E11:$G11,$E$9:$G$9,AE$9))</f>
        <v>1.1127395864719398E-3</v>
      </c>
      <c r="AF11">
        <f>IF($H11="s-curve",$E11+($G11-$E11)*$I$2/(1+EXP($I$3*(COUNT($J$9:AF$9)+$I$4))),TREND($E11:$G11,$E$9:$G$9,AF$9))</f>
        <v>1.1410555594540594E-3</v>
      </c>
      <c r="AG11">
        <f>IF($H11="s-curve",$E11+($G11-$E11)*$I$2/(1+EXP($I$3*(COUNT($J$9:AG$9)+$I$4))),TREND($E11:$G11,$E$9:$G$9,AG$9))</f>
        <v>1.1634669093008863E-3</v>
      </c>
      <c r="AH11">
        <f>IF($H11="s-curve",$E11+($G11-$E11)*$I$2/(1+EXP($I$3*(COUNT($J$9:AH$9)+$I$4))),TREND($E11:$G11,$E$9:$G$9,AH$9))</f>
        <v>1.1809291955078949E-3</v>
      </c>
      <c r="AI11">
        <f>IF($H11="s-curve",$E11+($G11-$E11)*$I$2/(1+EXP($I$3*(COUNT($J$9:AI$9)+$I$4))),TREND($E11:$G11,$E$9:$G$9,AI$9))</f>
        <v>1.1943699608975833E-3</v>
      </c>
      <c r="AJ11">
        <f>IF($H11="s-curve",$E11+($G11-$E11)*$I$2/(1+EXP($I$3*(COUNT($J$9:AJ$9)+$I$4))),TREND($E11:$G11,$E$9:$G$9,AJ$9))</f>
        <v>1.2046183095448036E-3</v>
      </c>
      <c r="AK11">
        <f>IF($H11="s-curve",$E11+($G11-$E11)*$I$2/(1+EXP($I$3*(COUNT($J$9:AK$9)+$I$4))),TREND($E11:$G11,$E$9:$G$9,AK$9))</f>
        <v>1.2123764823528012E-3</v>
      </c>
      <c r="AL11">
        <f>IF($H11="s-curve",$E11+($G11-$E11)*$I$2/(1+EXP($I$3*(COUNT($J$9:AL$9)+$I$4))),TREND($E11:$G11,$E$9:$G$9,AL$9))</f>
        <v>1.2182176244084349E-3</v>
      </c>
      <c r="AM11">
        <f>IF($H11="s-curve",$E11+($G11-$E11)*$I$2/(1+EXP($I$3*(COUNT($J$9:AM$9)+$I$4))),TREND($E11:$G11,$E$9:$G$9,AM$9))</f>
        <v>1.2225974073810479E-3</v>
      </c>
    </row>
    <row r="12" spans="1:39" x14ac:dyDescent="0.25">
      <c r="C12" t="s">
        <v>3</v>
      </c>
      <c r="E12">
        <v>1</v>
      </c>
      <c r="F12"/>
      <c r="G12">
        <v>1</v>
      </c>
      <c r="H12" s="7" t="str">
        <f>IF(E12=G12,"n/a",IF(OR(C12="battery electric vehicle",C12="natural gas vehicle",C12="plugin hybrid vehicle"),"s-curve","linear"))</f>
        <v>n/a</v>
      </c>
      <c r="J12" s="22">
        <f t="shared" si="1"/>
        <v>1</v>
      </c>
      <c r="K12" t="e">
        <f>IF($H12="s-curve",$E12+($G12-$E12)*$I$2/(1+EXP($I$3*(COUNT($J$9:K$9)+$I$4))),TREND($E12:$G12,$E$9:$G$9,K$9))</f>
        <v>#VALUE!</v>
      </c>
      <c r="L12" t="e">
        <f>IF($H12="s-curve",$E12+($G12-$E12)*$I$2/(1+EXP($I$3*(COUNT($J$9:L$9)+$I$4))),TREND($E12:$G12,$E$9:$G$9,L$9))</f>
        <v>#VALUE!</v>
      </c>
      <c r="M12" t="e">
        <f>IF($H12="s-curve",$E12+($G12-$E12)*$I$2/(1+EXP($I$3*(COUNT($J$9:M$9)+$I$4))),TREND($E12:$G12,$E$9:$G$9,M$9))</f>
        <v>#VALUE!</v>
      </c>
      <c r="N12" t="e">
        <f>IF($H12="s-curve",$E12+($G12-$E12)*$I$2/(1+EXP($I$3*(COUNT($J$9:N$9)+$I$4))),TREND($E12:$G12,$E$9:$G$9,N$9))</f>
        <v>#VALUE!</v>
      </c>
      <c r="O12" t="e">
        <f>IF($H12="s-curve",$E12+($G12-$E12)*$I$2/(1+EXP($I$3*(COUNT($J$9:O$9)+$I$4))),TREND($E12:$G12,$E$9:$G$9,O$9))</f>
        <v>#VALUE!</v>
      </c>
      <c r="P12" t="e">
        <f>IF($H12="s-curve",$E12+($G12-$E12)*$I$2/(1+EXP($I$3*(COUNT($J$9:P$9)+$I$4))),TREND($E12:$G12,$E$9:$G$9,P$9))</f>
        <v>#VALUE!</v>
      </c>
      <c r="Q12" t="e">
        <f>IF($H12="s-curve",$E12+($G12-$E12)*$I$2/(1+EXP($I$3*(COUNT($J$9:Q$9)+$I$4))),TREND($E12:$G12,$E$9:$G$9,Q$9))</f>
        <v>#VALUE!</v>
      </c>
      <c r="R12" t="e">
        <f>IF($H12="s-curve",$E12+($G12-$E12)*$I$2/(1+EXP($I$3*(COUNT($J$9:R$9)+$I$4))),TREND($E12:$G12,$E$9:$G$9,R$9))</f>
        <v>#VALUE!</v>
      </c>
      <c r="S12" t="e">
        <f>IF($H12="s-curve",$E12+($G12-$E12)*$I$2/(1+EXP($I$3*(COUNT($J$9:S$9)+$I$4))),TREND($E12:$G12,$E$9:$G$9,S$9))</f>
        <v>#VALUE!</v>
      </c>
      <c r="T12" t="e">
        <f>IF($H12="s-curve",$E12+($G12-$E12)*$I$2/(1+EXP($I$3*(COUNT($J$9:T$9)+$I$4))),TREND($E12:$G12,$E$9:$G$9,T$9))</f>
        <v>#VALUE!</v>
      </c>
      <c r="U12" t="e">
        <f>IF($H12="s-curve",$E12+($G12-$E12)*$I$2/(1+EXP($I$3*(COUNT($J$9:U$9)+$I$4))),TREND($E12:$G12,$E$9:$G$9,U$9))</f>
        <v>#VALUE!</v>
      </c>
      <c r="V12" t="e">
        <f>IF($H12="s-curve",$E12+($G12-$E12)*$I$2/(1+EXP($I$3*(COUNT($J$9:V$9)+$I$4))),TREND($E12:$G12,$E$9:$G$9,V$9))</f>
        <v>#VALUE!</v>
      </c>
      <c r="W12" t="e">
        <f>IF($H12="s-curve",$E12+($G12-$E12)*$I$2/(1+EXP($I$3*(COUNT($J$9:W$9)+$I$4))),TREND($E12:$G12,$E$9:$G$9,W$9))</f>
        <v>#VALUE!</v>
      </c>
      <c r="X12" t="e">
        <f>IF($H12="s-curve",$E12+($G12-$E12)*$I$2/(1+EXP($I$3*(COUNT($J$9:X$9)+$I$4))),TREND($E12:$G12,$E$9:$G$9,X$9))</f>
        <v>#VALUE!</v>
      </c>
      <c r="Y12" t="e">
        <f>IF($H12="s-curve",$E12+($G12-$E12)*$I$2/(1+EXP($I$3*(COUNT($J$9:Y$9)+$I$4))),TREND($E12:$G12,$E$9:$G$9,Y$9))</f>
        <v>#VALUE!</v>
      </c>
      <c r="Z12" t="e">
        <f>IF($H12="s-curve",$E12+($G12-$E12)*$I$2/(1+EXP($I$3*(COUNT($J$9:Z$9)+$I$4))),TREND($E12:$G12,$E$9:$G$9,Z$9))</f>
        <v>#VALUE!</v>
      </c>
      <c r="AA12" t="e">
        <f>IF($H12="s-curve",$E12+($G12-$E12)*$I$2/(1+EXP($I$3*(COUNT($J$9:AA$9)+$I$4))),TREND($E12:$G12,$E$9:$G$9,AA$9))</f>
        <v>#VALUE!</v>
      </c>
      <c r="AB12" t="e">
        <f>IF($H12="s-curve",$E12+($G12-$E12)*$I$2/(1+EXP($I$3*(COUNT($J$9:AB$9)+$I$4))),TREND($E12:$G12,$E$9:$G$9,AB$9))</f>
        <v>#VALUE!</v>
      </c>
      <c r="AC12" t="e">
        <f>IF($H12="s-curve",$E12+($G12-$E12)*$I$2/(1+EXP($I$3*(COUNT($J$9:AC$9)+$I$4))),TREND($E12:$G12,$E$9:$G$9,AC$9))</f>
        <v>#VALUE!</v>
      </c>
      <c r="AD12" t="e">
        <f>IF($H12="s-curve",$E12+($G12-$E12)*$I$2/(1+EXP($I$3*(COUNT($J$9:AD$9)+$I$4))),TREND($E12:$G12,$E$9:$G$9,AD$9))</f>
        <v>#VALUE!</v>
      </c>
      <c r="AE12" t="e">
        <f>IF($H12="s-curve",$E12+($G12-$E12)*$I$2/(1+EXP($I$3*(COUNT($J$9:AE$9)+$I$4))),TREND($E12:$G12,$E$9:$G$9,AE$9))</f>
        <v>#VALUE!</v>
      </c>
      <c r="AF12" t="e">
        <f>IF($H12="s-curve",$E12+($G12-$E12)*$I$2/(1+EXP($I$3*(COUNT($J$9:AF$9)+$I$4))),TREND($E12:$G12,$E$9:$G$9,AF$9))</f>
        <v>#VALUE!</v>
      </c>
      <c r="AG12" t="e">
        <f>IF($H12="s-curve",$E12+($G12-$E12)*$I$2/(1+EXP($I$3*(COUNT($J$9:AG$9)+$I$4))),TREND($E12:$G12,$E$9:$G$9,AG$9))</f>
        <v>#VALUE!</v>
      </c>
      <c r="AH12" t="e">
        <f>IF($H12="s-curve",$E12+($G12-$E12)*$I$2/(1+EXP($I$3*(COUNT($J$9:AH$9)+$I$4))),TREND($E12:$G12,$E$9:$G$9,AH$9))</f>
        <v>#VALUE!</v>
      </c>
      <c r="AI12" t="e">
        <f>IF($H12="s-curve",$E12+($G12-$E12)*$I$2/(1+EXP($I$3*(COUNT($J$9:AI$9)+$I$4))),TREND($E12:$G12,$E$9:$G$9,AI$9))</f>
        <v>#VALUE!</v>
      </c>
      <c r="AJ12" t="e">
        <f>IF($H12="s-curve",$E12+($G12-$E12)*$I$2/(1+EXP($I$3*(COUNT($J$9:AJ$9)+$I$4))),TREND($E12:$G12,$E$9:$G$9,AJ$9))</f>
        <v>#VALUE!</v>
      </c>
      <c r="AK12" t="e">
        <f>IF($H12="s-curve",$E12+($G12-$E12)*$I$2/(1+EXP($I$3*(COUNT($J$9:AK$9)+$I$4))),TREND($E12:$G12,$E$9:$G$9,AK$9))</f>
        <v>#VALUE!</v>
      </c>
      <c r="AL12" t="e">
        <f>IF($H12="s-curve",$E12+($G12-$E12)*$I$2/(1+EXP($I$3*(COUNT($J$9:AL$9)+$I$4))),TREND($E12:$G12,$E$9:$G$9,AL$9))</f>
        <v>#VALUE!</v>
      </c>
      <c r="AM12" t="e">
        <f>IF($H12="s-curve",$E12+($G12-$E12)*$I$2/(1+EXP($I$3*(COUNT($J$9:AM$9)+$I$4))),TREND($E12:$G12,$E$9:$G$9,AM$9))</f>
        <v>#VALUE!</v>
      </c>
    </row>
    <row r="13" spans="1:39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/>
      <c r="G13" s="22">
        <f>SUM(INDEX('AEO 39'!$18:$18,MATCH(G$9,'AEO 39'!$1:$1,0)),INDEX('AEO 39'!$27:$27,MATCH(G$9,'AEO 39'!$1:$1,0)),INDEX('AEO 39'!$40:$40,MATCH(G$9,'AEO 39'!$1:$1,0)),INDEX('AEO 39'!$49:$49,MATCH(G$9,'AEO 39'!$1:$1,0)))/INDEX('AEO 39'!$59:$59,MATCH(G$9,'AEO 39'!$1:$1,0))*Assumptions!A11</f>
        <v>3.0818463927506295E-2</v>
      </c>
      <c r="H13" s="7" t="str">
        <f>IF(E13=G13,"n/a",IF(OR(C13="battery electric vehicle",C13="natural gas vehicle",C13="plugin hybrid vehicle"),"s-curve","linear"))</f>
        <v>linear</v>
      </c>
      <c r="J13" s="22">
        <f t="shared" si="1"/>
        <v>4.6260368305253595E-3</v>
      </c>
      <c r="K13" t="e">
        <f>IF($H13="s-curve",$E13+($G13-$E13)*$I$2/(1+EXP($I$3*(COUNT($J$9:K$9)+$I$4))),TREND($E13:$G13,$E$9:$G$9,K$9))</f>
        <v>#VALUE!</v>
      </c>
      <c r="L13" t="e">
        <f>IF($H13="s-curve",$E13+($G13-$E13)*$I$2/(1+EXP($I$3*(COUNT($J$9:L$9)+$I$4))),TREND($E13:$G13,$E$9:$G$9,L$9))</f>
        <v>#VALUE!</v>
      </c>
      <c r="M13" t="e">
        <f>IF($H13="s-curve",$E13+($G13-$E13)*$I$2/(1+EXP($I$3*(COUNT($J$9:M$9)+$I$4))),TREND($E13:$G13,$E$9:$G$9,M$9))</f>
        <v>#VALUE!</v>
      </c>
      <c r="N13" t="e">
        <f>IF($H13="s-curve",$E13+($G13-$E13)*$I$2/(1+EXP($I$3*(COUNT($J$9:N$9)+$I$4))),TREND($E13:$G13,$E$9:$G$9,N$9))</f>
        <v>#VALUE!</v>
      </c>
      <c r="O13" t="e">
        <f>IF($H13="s-curve",$E13+($G13-$E13)*$I$2/(1+EXP($I$3*(COUNT($J$9:O$9)+$I$4))),TREND($E13:$G13,$E$9:$G$9,O$9))</f>
        <v>#VALUE!</v>
      </c>
      <c r="P13" t="e">
        <f>IF($H13="s-curve",$E13+($G13-$E13)*$I$2/(1+EXP($I$3*(COUNT($J$9:P$9)+$I$4))),TREND($E13:$G13,$E$9:$G$9,P$9))</f>
        <v>#VALUE!</v>
      </c>
      <c r="Q13" t="e">
        <f>IF($H13="s-curve",$E13+($G13-$E13)*$I$2/(1+EXP($I$3*(COUNT($J$9:Q$9)+$I$4))),TREND($E13:$G13,$E$9:$G$9,Q$9))</f>
        <v>#VALUE!</v>
      </c>
      <c r="R13" t="e">
        <f>IF($H13="s-curve",$E13+($G13-$E13)*$I$2/(1+EXP($I$3*(COUNT($J$9:R$9)+$I$4))),TREND($E13:$G13,$E$9:$G$9,R$9))</f>
        <v>#VALUE!</v>
      </c>
      <c r="S13" t="e">
        <f>IF($H13="s-curve",$E13+($G13-$E13)*$I$2/(1+EXP($I$3*(COUNT($J$9:S$9)+$I$4))),TREND($E13:$G13,$E$9:$G$9,S$9))</f>
        <v>#VALUE!</v>
      </c>
      <c r="T13" t="e">
        <f>IF($H13="s-curve",$E13+($G13-$E13)*$I$2/(1+EXP($I$3*(COUNT($J$9:T$9)+$I$4))),TREND($E13:$G13,$E$9:$G$9,T$9))</f>
        <v>#VALUE!</v>
      </c>
      <c r="U13" t="e">
        <f>IF($H13="s-curve",$E13+($G13-$E13)*$I$2/(1+EXP($I$3*(COUNT($J$9:U$9)+$I$4))),TREND($E13:$G13,$E$9:$G$9,U$9))</f>
        <v>#VALUE!</v>
      </c>
      <c r="V13" t="e">
        <f>IF($H13="s-curve",$E13+($G13-$E13)*$I$2/(1+EXP($I$3*(COUNT($J$9:V$9)+$I$4))),TREND($E13:$G13,$E$9:$G$9,V$9))</f>
        <v>#VALUE!</v>
      </c>
      <c r="W13" t="e">
        <f>IF($H13="s-curve",$E13+($G13-$E13)*$I$2/(1+EXP($I$3*(COUNT($J$9:W$9)+$I$4))),TREND($E13:$G13,$E$9:$G$9,W$9))</f>
        <v>#VALUE!</v>
      </c>
      <c r="X13" t="e">
        <f>IF($H13="s-curve",$E13+($G13-$E13)*$I$2/(1+EXP($I$3*(COUNT($J$9:X$9)+$I$4))),TREND($E13:$G13,$E$9:$G$9,X$9))</f>
        <v>#VALUE!</v>
      </c>
      <c r="Y13" t="e">
        <f>IF($H13="s-curve",$E13+($G13-$E13)*$I$2/(1+EXP($I$3*(COUNT($J$9:Y$9)+$I$4))),TREND($E13:$G13,$E$9:$G$9,Y$9))</f>
        <v>#VALUE!</v>
      </c>
      <c r="Z13" t="e">
        <f>IF($H13="s-curve",$E13+($G13-$E13)*$I$2/(1+EXP($I$3*(COUNT($J$9:Z$9)+$I$4))),TREND($E13:$G13,$E$9:$G$9,Z$9))</f>
        <v>#VALUE!</v>
      </c>
      <c r="AA13" t="e">
        <f>IF($H13="s-curve",$E13+($G13-$E13)*$I$2/(1+EXP($I$3*(COUNT($J$9:AA$9)+$I$4))),TREND($E13:$G13,$E$9:$G$9,AA$9))</f>
        <v>#VALUE!</v>
      </c>
      <c r="AB13" t="e">
        <f>IF($H13="s-curve",$E13+($G13-$E13)*$I$2/(1+EXP($I$3*(COUNT($J$9:AB$9)+$I$4))),TREND($E13:$G13,$E$9:$G$9,AB$9))</f>
        <v>#VALUE!</v>
      </c>
      <c r="AC13" t="e">
        <f>IF($H13="s-curve",$E13+($G13-$E13)*$I$2/(1+EXP($I$3*(COUNT($J$9:AC$9)+$I$4))),TREND($E13:$G13,$E$9:$G$9,AC$9))</f>
        <v>#VALUE!</v>
      </c>
      <c r="AD13" t="e">
        <f>IF($H13="s-curve",$E13+($G13-$E13)*$I$2/(1+EXP($I$3*(COUNT($J$9:AD$9)+$I$4))),TREND($E13:$G13,$E$9:$G$9,AD$9))</f>
        <v>#VALUE!</v>
      </c>
      <c r="AE13" t="e">
        <f>IF($H13="s-curve",$E13+($G13-$E13)*$I$2/(1+EXP($I$3*(COUNT($J$9:AE$9)+$I$4))),TREND($E13:$G13,$E$9:$G$9,AE$9))</f>
        <v>#VALUE!</v>
      </c>
      <c r="AF13" t="e">
        <f>IF($H13="s-curve",$E13+($G13-$E13)*$I$2/(1+EXP($I$3*(COUNT($J$9:AF$9)+$I$4))),TREND($E13:$G13,$E$9:$G$9,AF$9))</f>
        <v>#VALUE!</v>
      </c>
      <c r="AG13" t="e">
        <f>IF($H13="s-curve",$E13+($G13-$E13)*$I$2/(1+EXP($I$3*(COUNT($J$9:AG$9)+$I$4))),TREND($E13:$G13,$E$9:$G$9,AG$9))</f>
        <v>#VALUE!</v>
      </c>
      <c r="AH13" t="e">
        <f>IF($H13="s-curve",$E13+($G13-$E13)*$I$2/(1+EXP($I$3*(COUNT($J$9:AH$9)+$I$4))),TREND($E13:$G13,$E$9:$G$9,AH$9))</f>
        <v>#VALUE!</v>
      </c>
      <c r="AI13" t="e">
        <f>IF($H13="s-curve",$E13+($G13-$E13)*$I$2/(1+EXP($I$3*(COUNT($J$9:AI$9)+$I$4))),TREND($E13:$G13,$E$9:$G$9,AI$9))</f>
        <v>#VALUE!</v>
      </c>
      <c r="AJ13" t="e">
        <f>IF($H13="s-curve",$E13+($G13-$E13)*$I$2/(1+EXP($I$3*(COUNT($J$9:AJ$9)+$I$4))),TREND($E13:$G13,$E$9:$G$9,AJ$9))</f>
        <v>#VALUE!</v>
      </c>
      <c r="AK13" t="e">
        <f>IF($H13="s-curve",$E13+($G13-$E13)*$I$2/(1+EXP($I$3*(COUNT($J$9:AK$9)+$I$4))),TREND($E13:$G13,$E$9:$G$9,AK$9))</f>
        <v>#VALUE!</v>
      </c>
      <c r="AL13" t="e">
        <f>IF($H13="s-curve",$E13+($G13-$E13)*$I$2/(1+EXP($I$3*(COUNT($J$9:AL$9)+$I$4))),TREND($E13:$G13,$E$9:$G$9,AL$9))</f>
        <v>#VALUE!</v>
      </c>
      <c r="AM13" t="e">
        <f>IF($H13="s-curve",$E13+($G13-$E13)*$I$2/(1+EXP($I$3*(COUNT($J$9:AM$9)+$I$4))),TREND($E13:$G13,$E$9:$G$9,AM$9))</f>
        <v>#VALUE!</v>
      </c>
    </row>
    <row r="14" spans="1:39" x14ac:dyDescent="0.25">
      <c r="C14" t="s">
        <v>5</v>
      </c>
      <c r="D14">
        <v>4.1999999999999997E-3</v>
      </c>
      <c r="E14" s="22">
        <v>8.0000000000000002E-3</v>
      </c>
      <c r="F14" s="22"/>
      <c r="G14" s="41">
        <v>0.05</v>
      </c>
      <c r="H14" s="7" t="str">
        <f>IF(E14=G14,"n/a",IF(OR(C14="battery electric vehicle",C14="natural gas vehicle",C14="plugin hybrid vehicle",C14="hydrogen vehicle"),"s-curve","linear"))</f>
        <v>s-curve</v>
      </c>
      <c r="J14">
        <f>D14</f>
        <v>4.1999999999999997E-3</v>
      </c>
      <c r="K14">
        <f>E14</f>
        <v>8.0000000000000002E-3</v>
      </c>
      <c r="L14">
        <f>IF($H14="s-curve",$E14+($G14-$E14)*$O$2/(1+EXP($O$3*(COUNT($J$9:L$9)+$O$4))),TREND($E14:$G14,$E$9:$G$9,L$9))</f>
        <v>1.2004677525762598E-2</v>
      </c>
      <c r="M14">
        <f>IF($H14="s-curve",$E14+($G14-$E14)*$O$2/(1+EXP($O$3*(COUNT($J$9:M$9)+$O$4))),TREND($E14:$G14,$E$9:$G$9,M$9))</f>
        <v>1.3231241043871491E-2</v>
      </c>
      <c r="N14">
        <f>IF($H14="s-curve",$E14+($G14-$E14)*$O$2/(1+EXP($O$3*(COUNT($J$9:N$9)+$O$4))),TREND($E14:$G14,$E$9:$G$9,N$9))</f>
        <v>1.4766575882216582E-2</v>
      </c>
      <c r="O14">
        <f>IF($H14="s-curve",$E14+($G14-$E14)*$O$2/(1+EXP($O$3*(COUNT($J$9:O$9)+$O$4))),TREND($E14:$G14,$E$9:$G$9,O$9))</f>
        <v>1.664655561563979E-2</v>
      </c>
      <c r="P14">
        <f>IF($H14="s-curve",$E14+($G14-$E14)*$O$2/(1+EXP($O$3*(COUNT($J$9:P$9)+$O$4))),TREND($E14:$G14,$E$9:$G$9,P$9))</f>
        <v>1.8887454234349531E-2</v>
      </c>
      <c r="Q14">
        <f>IF($H14="s-curve",$E14+($G14-$E14)*$O$2/(1+EXP($O$3*(COUNT($J$9:Q$9)+$O$4))),TREND($E14:$G14,$E$9:$G$9,Q$9))</f>
        <v>2.1474494634633495E-2</v>
      </c>
      <c r="R14">
        <f>IF($H14="s-curve",$E14+($G14-$E14)*$O$2/(1+EXP($O$3*(COUNT($J$9:R$9)+$O$4))),TREND($E14:$G14,$E$9:$G$9,R$9))</f>
        <v>2.435315217413268E-2</v>
      </c>
      <c r="S14">
        <f>IF($H14="s-curve",$E14+($G14-$E14)*$O$2/(1+EXP($O$3*(COUNT($J$9:S$9)+$O$4))),TREND($E14:$G14,$E$9:$G$9,S$9))</f>
        <v>2.742794649556252E-2</v>
      </c>
      <c r="T14">
        <f>IF($H14="s-curve",$E14+($G14-$E14)*$O$2/(1+EXP($O$3*(COUNT($J$9:T$9)+$O$4))),TREND($E14:$G14,$E$9:$G$9,T$9))</f>
        <v>3.0572053504437483E-2</v>
      </c>
      <c r="U14">
        <f>IF($H14="s-curve",$E14+($G14-$E14)*$O$2/(1+EXP($O$3*(COUNT($J$9:U$9)+$O$4))),TREND($E14:$G14,$E$9:$G$9,U$9))</f>
        <v>3.3646847825867326E-2</v>
      </c>
      <c r="V14">
        <f>IF($H14="s-curve",$E14+($G14-$E14)*$O$2/(1+EXP($O$3*(COUNT($J$9:V$9)+$O$4))),TREND($E14:$G14,$E$9:$G$9,V$9))</f>
        <v>3.6525505365366501E-2</v>
      </c>
      <c r="W14">
        <f>IF($H14="s-curve",$E14+($G14-$E14)*$O$2/(1+EXP($O$3*(COUNT($J$9:W$9)+$O$4))),TREND($E14:$G14,$E$9:$G$9,W$9))</f>
        <v>3.9112545765650472E-2</v>
      </c>
      <c r="X14">
        <f>IF($H14="s-curve",$E14+($G14-$E14)*$O$2/(1+EXP($O$3*(COUNT($J$9:X$9)+$O$4))),TREND($E14:$G14,$E$9:$G$9,X$9))</f>
        <v>4.1353444384360213E-2</v>
      </c>
      <c r="Y14">
        <f>IF($H14="s-curve",$E14+($G14-$E14)*$O$2/(1+EXP($O$3*(COUNT($J$9:Y$9)+$O$4))),TREND($E14:$G14,$E$9:$G$9,Y$9))</f>
        <v>4.3233424117783421E-2</v>
      </c>
      <c r="Z14">
        <f>IF($H14="s-curve",$E14+($G14-$E14)*$O$2/(1+EXP($O$3*(COUNT($J$9:Z$9)+$O$4))),TREND($E14:$G14,$E$9:$G$9,Z$9))</f>
        <v>4.4768758956128508E-2</v>
      </c>
      <c r="AA14">
        <f>IF($H14="s-curve",$E14+($G14-$E14)*$O$2/(1+EXP($O$3*(COUNT($J$9:AA$9)+$O$4))),TREND($E14:$G14,$E$9:$G$9,AA$9))</f>
        <v>4.5995322474237404E-2</v>
      </c>
      <c r="AB14">
        <f>IF($H14="s-curve",$E14+($G14-$E14)*$O$2/(1+EXP($O$3*(COUNT($J$9:AB$9)+$O$4))),TREND($E14:$G14,$E$9:$G$9,AB$9))</f>
        <v>4.6958087614816256E-2</v>
      </c>
      <c r="AC14">
        <f>IF($H14="s-curve",$E14+($G14-$E14)*$O$2/(1+EXP($O$3*(COUNT($J$9:AC$9)+$O$4))),TREND($E14:$G14,$E$9:$G$9,AC$9))</f>
        <v>4.7703384676930492E-2</v>
      </c>
      <c r="AD14">
        <f>IF($H14="s-curve",$E14+($G14-$E14)*$O$2/(1+EXP($O$3*(COUNT($J$9:AD$9)+$O$4))),TREND($E14:$G14,$E$9:$G$9,AD$9))</f>
        <v>4.8274166315580479E-2</v>
      </c>
      <c r="AE14">
        <f>IF($H14="s-curve",$E14+($G14-$E14)*$O$2/(1+EXP($O$3*(COUNT($J$9:AE$9)+$O$4))),TREND($E14:$G14,$E$9:$G$9,AE$9))</f>
        <v>4.8707707906999784E-2</v>
      </c>
      <c r="AF14">
        <f>IF($H14="s-curve",$E14+($G14-$E14)*$O$2/(1+EXP($O$3*(COUNT($J$9:AF$9)+$O$4))),TREND($E14:$G14,$E$9:$G$9,AF$9))</f>
        <v>4.9034950463778926E-2</v>
      </c>
      <c r="AG14">
        <f>IF($H14="s-curve",$E14+($G14-$E14)*$O$2/(1+EXP($O$3*(COUNT($J$9:AG$9)+$O$4))),TREND($E14:$G14,$E$9:$G$9,AG$9))</f>
        <v>4.9280790600739442E-2</v>
      </c>
      <c r="AH14">
        <f>IF($H14="s-curve",$E14+($G14-$E14)*$O$2/(1+EXP($O$3*(COUNT($J$9:AH$9)+$O$4))),TREND($E14:$G14,$E$9:$G$9,AH$9))</f>
        <v>4.9464821322507319E-2</v>
      </c>
      <c r="AI14">
        <f>IF($H14="s-curve",$E14+($G14-$E14)*$O$2/(1+EXP($O$3*(COUNT($J$9:AI$9)+$O$4))),TREND($E14:$G14,$E$9:$G$9,AI$9))</f>
        <v>4.9602216169558261E-2</v>
      </c>
      <c r="AJ14">
        <f>IF($H14="s-curve",$E14+($G14-$E14)*$O$2/(1+EXP($O$3*(COUNT($J$9:AJ$9)+$O$4))),TREND($E14:$G14,$E$9:$G$9,AJ$9))</f>
        <v>4.9704589339490207E-2</v>
      </c>
      <c r="AK14">
        <f>IF($H14="s-curve",$E14+($G14-$E14)*$O$2/(1+EXP($O$3*(COUNT($J$9:AK$9)+$O$4))),TREND($E14:$G14,$E$9:$G$9,AK$9))</f>
        <v>4.9780754720870554E-2</v>
      </c>
      <c r="AL14">
        <f>IF($H14="s-curve",$E14+($G14-$E14)*$O$2/(1+EXP($O$3*(COUNT($J$9:AL$9)+$O$4))),TREND($E14:$G14,$E$9:$G$9,AL$9))</f>
        <v>4.9837359055491817E-2</v>
      </c>
      <c r="AM14">
        <f>IF($H14="s-curve",$E14+($G14-$E14)*$O$2/(1+EXP($O$3*(COUNT($J$9:AM$9)+$O$4))),TREND($E14:$G14,$E$9:$G$9,AM$9))</f>
        <v>4.9879391575460584E-2</v>
      </c>
    </row>
    <row r="15" spans="1:39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/>
      <c r="G15" s="22">
        <f>SUM(SUM(INDEX('AEO 39'!31:32,0,MATCH(G$9,'AEO 39'!$1:$1,0))),SUM(INDEX('AEO 39'!53:54,0,MATCH(G$9,'AEO 39'!$1:$1,0))))/INDEX('AEO 39'!$59:$59,MATCH(G$9,'AEO 39'!$1:$1,0))*Assumptions!A11</f>
        <v>8.6165104068937229E-4</v>
      </c>
      <c r="H15" s="7" t="str">
        <f>IF(E15=G15,"n/a",IF(OR(C15="battery electric vehicle",C15="natural gas vehicle",C15="plugin hybrid vehicle",C15="hydrogen vehicle"),"s-curve","linear"))</f>
        <v>linear</v>
      </c>
      <c r="J15" s="22">
        <f t="shared" si="1"/>
        <v>2.9379012033304164E-4</v>
      </c>
      <c r="K15" t="e">
        <f>IF($H15="s-curve",$E15+($G15-$E15)*$I$2/(1+EXP($I$3*(COUNT($J$9:K$9)+$I$4))),TREND($E15:$G15,$E$9:$G$9,K$9))</f>
        <v>#VALUE!</v>
      </c>
      <c r="L15" t="e">
        <f>IF($H15="s-curve",$E15+($G15-$E15)*$I$2/(1+EXP($I$3*(COUNT($J$9:L$9)+$I$4))),TREND($E15:$G15,$E$9:$G$9,L$9))</f>
        <v>#VALUE!</v>
      </c>
      <c r="M15" t="e">
        <f>IF($H15="s-curve",$E15+($G15-$E15)*$I$2/(1+EXP($I$3*(COUNT($J$9:M$9)+$I$4))),TREND($E15:$G15,$E$9:$G$9,M$9))</f>
        <v>#VALUE!</v>
      </c>
      <c r="N15" t="e">
        <f>IF($H15="s-curve",$E15+($G15-$E15)*$I$2/(1+EXP($I$3*(COUNT($J$9:N$9)+$I$4))),TREND($E15:$G15,$E$9:$G$9,N$9))</f>
        <v>#VALUE!</v>
      </c>
      <c r="O15" t="e">
        <f>IF($H15="s-curve",$E15+($G15-$E15)*$I$2/(1+EXP($I$3*(COUNT($J$9:O$9)+$I$4))),TREND($E15:$G15,$E$9:$G$9,O$9))</f>
        <v>#VALUE!</v>
      </c>
      <c r="P15" t="e">
        <f>IF($H15="s-curve",$E15+($G15-$E15)*$I$2/(1+EXP($I$3*(COUNT($J$9:P$9)+$I$4))),TREND($E15:$G15,$E$9:$G$9,P$9))</f>
        <v>#VALUE!</v>
      </c>
      <c r="Q15" t="e">
        <f>IF($H15="s-curve",$E15+($G15-$E15)*$I$2/(1+EXP($I$3*(COUNT($J$9:Q$9)+$I$4))),TREND($E15:$G15,$E$9:$G$9,Q$9))</f>
        <v>#VALUE!</v>
      </c>
      <c r="R15" t="e">
        <f>IF($H15="s-curve",$E15+($G15-$E15)*$I$2/(1+EXP($I$3*(COUNT($J$9:R$9)+$I$4))),TREND($E15:$G15,$E$9:$G$9,R$9))</f>
        <v>#VALUE!</v>
      </c>
      <c r="S15" t="e">
        <f>IF($H15="s-curve",$E15+($G15-$E15)*$I$2/(1+EXP($I$3*(COUNT($J$9:S$9)+$I$4))),TREND($E15:$G15,$E$9:$G$9,S$9))</f>
        <v>#VALUE!</v>
      </c>
      <c r="T15" t="e">
        <f>IF($H15="s-curve",$E15+($G15-$E15)*$I$2/(1+EXP($I$3*(COUNT($J$9:T$9)+$I$4))),TREND($E15:$G15,$E$9:$G$9,T$9))</f>
        <v>#VALUE!</v>
      </c>
      <c r="U15" t="e">
        <f>IF($H15="s-curve",$E15+($G15-$E15)*$I$2/(1+EXP($I$3*(COUNT($J$9:U$9)+$I$4))),TREND($E15:$G15,$E$9:$G$9,U$9))</f>
        <v>#VALUE!</v>
      </c>
      <c r="V15" t="e">
        <f>IF($H15="s-curve",$E15+($G15-$E15)*$I$2/(1+EXP($I$3*(COUNT($J$9:V$9)+$I$4))),TREND($E15:$G15,$E$9:$G$9,V$9))</f>
        <v>#VALUE!</v>
      </c>
      <c r="W15" t="e">
        <f>IF($H15="s-curve",$E15+($G15-$E15)*$I$2/(1+EXP($I$3*(COUNT($J$9:W$9)+$I$4))),TREND($E15:$G15,$E$9:$G$9,W$9))</f>
        <v>#VALUE!</v>
      </c>
      <c r="X15" t="e">
        <f>IF($H15="s-curve",$E15+($G15-$E15)*$I$2/(1+EXP($I$3*(COUNT($J$9:X$9)+$I$4))),TREND($E15:$G15,$E$9:$G$9,X$9))</f>
        <v>#VALUE!</v>
      </c>
      <c r="Y15" t="e">
        <f>IF($H15="s-curve",$E15+($G15-$E15)*$I$2/(1+EXP($I$3*(COUNT($J$9:Y$9)+$I$4))),TREND($E15:$G15,$E$9:$G$9,Y$9))</f>
        <v>#VALUE!</v>
      </c>
      <c r="Z15" t="e">
        <f>IF($H15="s-curve",$E15+($G15-$E15)*$I$2/(1+EXP($I$3*(COUNT($J$9:Z$9)+$I$4))),TREND($E15:$G15,$E$9:$G$9,Z$9))</f>
        <v>#VALUE!</v>
      </c>
      <c r="AA15" t="e">
        <f>IF($H15="s-curve",$E15+($G15-$E15)*$I$2/(1+EXP($I$3*(COUNT($J$9:AA$9)+$I$4))),TREND($E15:$G15,$E$9:$G$9,AA$9))</f>
        <v>#VALUE!</v>
      </c>
      <c r="AB15" t="e">
        <f>IF($H15="s-curve",$E15+($G15-$E15)*$I$2/(1+EXP($I$3*(COUNT($J$9:AB$9)+$I$4))),TREND($E15:$G15,$E$9:$G$9,AB$9))</f>
        <v>#VALUE!</v>
      </c>
      <c r="AC15" t="e">
        <f>IF($H15="s-curve",$E15+($G15-$E15)*$I$2/(1+EXP($I$3*(COUNT($J$9:AC$9)+$I$4))),TREND($E15:$G15,$E$9:$G$9,AC$9))</f>
        <v>#VALUE!</v>
      </c>
      <c r="AD15" t="e">
        <f>IF($H15="s-curve",$E15+($G15-$E15)*$I$2/(1+EXP($I$3*(COUNT($J$9:AD$9)+$I$4))),TREND($E15:$G15,$E$9:$G$9,AD$9))</f>
        <v>#VALUE!</v>
      </c>
      <c r="AE15" t="e">
        <f>IF($H15="s-curve",$E15+($G15-$E15)*$I$2/(1+EXP($I$3*(COUNT($J$9:AE$9)+$I$4))),TREND($E15:$G15,$E$9:$G$9,AE$9))</f>
        <v>#VALUE!</v>
      </c>
      <c r="AF15" t="e">
        <f>IF($H15="s-curve",$E15+($G15-$E15)*$I$2/(1+EXP($I$3*(COUNT($J$9:AF$9)+$I$4))),TREND($E15:$G15,$E$9:$G$9,AF$9))</f>
        <v>#VALUE!</v>
      </c>
      <c r="AG15" t="e">
        <f>IF($H15="s-curve",$E15+($G15-$E15)*$I$2/(1+EXP($I$3*(COUNT($J$9:AG$9)+$I$4))),TREND($E15:$G15,$E$9:$G$9,AG$9))</f>
        <v>#VALUE!</v>
      </c>
      <c r="AH15" t="e">
        <f>IF($H15="s-curve",$E15+($G15-$E15)*$I$2/(1+EXP($I$3*(COUNT($J$9:AH$9)+$I$4))),TREND($E15:$G15,$E$9:$G$9,AH$9))</f>
        <v>#VALUE!</v>
      </c>
      <c r="AI15" t="e">
        <f>IF($H15="s-curve",$E15+($G15-$E15)*$I$2/(1+EXP($I$3*(COUNT($J$9:AI$9)+$I$4))),TREND($E15:$G15,$E$9:$G$9,AI$9))</f>
        <v>#VALUE!</v>
      </c>
      <c r="AJ15" t="e">
        <f>IF($H15="s-curve",$E15+($G15-$E15)*$I$2/(1+EXP($I$3*(COUNT($J$9:AJ$9)+$I$4))),TREND($E15:$G15,$E$9:$G$9,AJ$9))</f>
        <v>#VALUE!</v>
      </c>
      <c r="AK15" t="e">
        <f>IF($H15="s-curve",$E15+($G15-$E15)*$I$2/(1+EXP($I$3*(COUNT($J$9:AK$9)+$I$4))),TREND($E15:$G15,$E$9:$G$9,AK$9))</f>
        <v>#VALUE!</v>
      </c>
      <c r="AL15" t="e">
        <f>IF($H15="s-curve",$E15+($G15-$E15)*$I$2/(1+EXP($I$3*(COUNT($J$9:AL$9)+$I$4))),TREND($E15:$G15,$E$9:$G$9,AL$9))</f>
        <v>#VALUE!</v>
      </c>
      <c r="AM15" t="e">
        <f>IF($H15="s-curve",$E15+($G15-$E15)*$I$2/(1+EXP($I$3*(COUNT($J$9:AM$9)+$I$4))),TREND($E15:$G15,$E$9:$G$9,AM$9))</f>
        <v>#VALUE!</v>
      </c>
    </row>
    <row r="16" spans="1:39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/>
      <c r="G16" s="26">
        <f>SUM(SUM(INDEX('AEO 39'!34:34,0,MATCH(G$9,'AEO 39'!$1:$1,0))),SUM(INDEX('AEO 39'!56:56,0,MATCH(G$9,'AEO 39'!$1:$1,0))))/INDEX('AEO 39'!$59:$59,MATCH(G$9,'AEO 39'!$1:$1,0))*Assumptions!A11</f>
        <v>3.1482251979020537E-4</v>
      </c>
      <c r="H16" s="8" t="str">
        <f>IF(E16=G16,"n/a",IF(OR(C16="battery electric vehicle",C16="natural gas vehicle",C16="plugin hybrid vehicle",C16="hydrogen vehicle"),"s-curve","linear"))</f>
        <v>s-curve</v>
      </c>
      <c r="J16" s="22">
        <f t="shared" si="1"/>
        <v>3.0883943362035788E-5</v>
      </c>
      <c r="K16">
        <f>IF($H16="s-curve",$E16+($G16-$E16)*$I$2/(1+EXP($I$3*(COUNT($J$9:K$9)+$I$4))),TREND($E16:$G16,$E$9:$G$9,K$9))</f>
        <v>3.5078860889128402E-5</v>
      </c>
      <c r="L16">
        <f>IF($H16="s-curve",$E16+($G16-$E16)*$I$2/(1+EXP($I$3*(COUNT($J$9:L$9)+$I$4))),TREND($E16:$G16,$E$9:$G$9,L$9))</f>
        <v>3.6517371528069407E-5</v>
      </c>
      <c r="M16">
        <f>IF($H16="s-curve",$E16+($G16-$E16)*$I$2/(1+EXP($I$3*(COUNT($J$9:M$9)+$I$4))),TREND($E16:$G16,$E$9:$G$9,M$9))</f>
        <v>3.8435855855520251E-5</v>
      </c>
      <c r="N16">
        <f>IF($H16="s-curve",$E16+($G16-$E16)*$I$2/(1+EXP($I$3*(COUNT($J$9:N$9)+$I$4))),TREND($E16:$G16,$E$9:$G$9,N$9))</f>
        <v>4.0983976205965081E-5</v>
      </c>
      <c r="O16">
        <f>IF($H16="s-curve",$E16+($G16-$E16)*$I$2/(1+EXP($I$3*(COUNT($J$9:O$9)+$I$4))),TREND($E16:$G16,$E$9:$G$9,O$9))</f>
        <v>4.4349978277937009E-5</v>
      </c>
      <c r="P16">
        <f>IF($H16="s-curve",$E16+($G16-$E16)*$I$2/(1+EXP($I$3*(COUNT($J$9:P$9)+$I$4))),TREND($E16:$G16,$E$9:$G$9,P$9))</f>
        <v>4.8764508433763626E-5</v>
      </c>
      <c r="Q16">
        <f>IF($H16="s-curve",$E16+($G16-$E16)*$I$2/(1+EXP($I$3*(COUNT($J$9:Q$9)+$I$4))),TREND($E16:$G16,$E$9:$G$9,Q$9))</f>
        <v>5.4499880402212323E-5</v>
      </c>
      <c r="R16">
        <f>IF($H16="s-curve",$E16+($G16-$E16)*$I$2/(1+EXP($I$3*(COUNT($J$9:R$9)+$I$4))),TREND($E16:$G16,$E$9:$G$9,R$9))</f>
        <v>6.1860739465156677E-5</v>
      </c>
      <c r="S16">
        <f>IF($H16="s-curve",$E16+($G16-$E16)*$I$2/(1+EXP($I$3*(COUNT($J$9:S$9)+$I$4))),TREND($E16:$G16,$E$9:$G$9,S$9))</f>
        <v>7.1160932794700195E-5</v>
      </c>
      <c r="T16">
        <f>IF($H16="s-curve",$E16+($G16-$E16)*$I$2/(1+EXP($I$3*(COUNT($J$9:T$9)+$I$4))),TREND($E16:$G16,$E$9:$G$9,T$9))</f>
        <v>8.268158689577577E-5</v>
      </c>
      <c r="U16">
        <f>IF($H16="s-curve",$E16+($G16-$E16)*$I$2/(1+EXP($I$3*(COUNT($J$9:U$9)+$I$4))),TREND($E16:$G16,$E$9:$G$9,U$9))</f>
        <v>9.6608686813727074E-5</v>
      </c>
      <c r="V16">
        <f>IF($H16="s-curve",$E16+($G16-$E16)*$I$2/(1+EXP($I$3*(COUNT($J$9:V$9)+$I$4))),TREND($E16:$G16,$E$9:$G$9,V$9))</f>
        <v>1.1295653010254654E-4</v>
      </c>
      <c r="W16">
        <f>IF($H16="s-curve",$E16+($G16-$E16)*$I$2/(1+EXP($I$3*(COUNT($J$9:W$9)+$I$4))),TREND($E16:$G16,$E$9:$G$9,W$9))</f>
        <v>1.3149578733858268E-4</v>
      </c>
      <c r="X16">
        <f>IF($H16="s-curve",$E16+($G16-$E16)*$I$2/(1+EXP($I$3*(COUNT($J$9:X$9)+$I$4))),TREND($E16:$G16,$E$9:$G$9,X$9))</f>
        <v>1.5171612932688805E-4</v>
      </c>
      <c r="Y16">
        <f>IF($H16="s-curve",$E16+($G16-$E16)*$I$2/(1+EXP($I$3*(COUNT($J$9:Y$9)+$I$4))),TREND($E16:$G16,$E$9:$G$9,Y$9))</f>
        <v>1.7285323157612058E-4</v>
      </c>
      <c r="Z16">
        <f>IF($H16="s-curve",$E16+($G16-$E16)*$I$2/(1+EXP($I$3*(COUNT($J$9:Z$9)+$I$4))),TREND($E16:$G16,$E$9:$G$9,Z$9))</f>
        <v>1.9399033382535313E-4</v>
      </c>
      <c r="AA16">
        <f>IF($H16="s-curve",$E16+($G16-$E16)*$I$2/(1+EXP($I$3*(COUNT($J$9:AA$9)+$I$4))),TREND($E16:$G16,$E$9:$G$9,AA$9))</f>
        <v>2.1421067581365848E-4</v>
      </c>
      <c r="AB16">
        <f>IF($H16="s-curve",$E16+($G16-$E16)*$I$2/(1+EXP($I$3*(COUNT($J$9:AB$9)+$I$4))),TREND($E16:$G16,$E$9:$G$9,AB$9))</f>
        <v>2.3274993304969461E-4</v>
      </c>
      <c r="AC16">
        <f>IF($H16="s-curve",$E16+($G16-$E16)*$I$2/(1+EXP($I$3*(COUNT($J$9:AC$9)+$I$4))),TREND($E16:$G16,$E$9:$G$9,AC$9))</f>
        <v>2.4909777633851408E-4</v>
      </c>
      <c r="AD16">
        <f>IF($H16="s-curve",$E16+($G16-$E16)*$I$2/(1+EXP($I$3*(COUNT($J$9:AD$9)+$I$4))),TREND($E16:$G16,$E$9:$G$9,AD$9))</f>
        <v>2.6302487625646539E-4</v>
      </c>
      <c r="AE16">
        <f>IF($H16="s-curve",$E16+($G16-$E16)*$I$2/(1+EXP($I$3*(COUNT($J$9:AE$9)+$I$4))),TREND($E16:$G16,$E$9:$G$9,AE$9))</f>
        <v>2.7454553035754099E-4</v>
      </c>
      <c r="AF16">
        <f>IF($H16="s-curve",$E16+($G16-$E16)*$I$2/(1+EXP($I$3*(COUNT($J$9:AF$9)+$I$4))),TREND($E16:$G16,$E$9:$G$9,AF$9))</f>
        <v>2.8384572368708451E-4</v>
      </c>
      <c r="AG16">
        <f>IF($H16="s-curve",$E16+($G16-$E16)*$I$2/(1+EXP($I$3*(COUNT($J$9:AG$9)+$I$4))),TREND($E16:$G16,$E$9:$G$9,AG$9))</f>
        <v>2.9120658275002886E-4</v>
      </c>
      <c r="AH16">
        <f>IF($H16="s-curve",$E16+($G16-$E16)*$I$2/(1+EXP($I$3*(COUNT($J$9:AH$9)+$I$4))),TREND($E16:$G16,$E$9:$G$9,AH$9))</f>
        <v>2.9694195471847756E-4</v>
      </c>
      <c r="AI16">
        <f>IF($H16="s-curve",$E16+($G16-$E16)*$I$2/(1+EXP($I$3*(COUNT($J$9:AI$9)+$I$4))),TREND($E16:$G16,$E$9:$G$9,AI$9))</f>
        <v>3.0135648487430419E-4</v>
      </c>
      <c r="AJ16">
        <f>IF($H16="s-curve",$E16+($G16-$E16)*$I$2/(1+EXP($I$3*(COUNT($J$9:AJ$9)+$I$4))),TREND($E16:$G16,$E$9:$G$9,AJ$9))</f>
        <v>3.0472248694627611E-4</v>
      </c>
      <c r="AK16">
        <f>IF($H16="s-curve",$E16+($G16-$E16)*$I$2/(1+EXP($I$3*(COUNT($J$9:AK$9)+$I$4))),TREND($E16:$G16,$E$9:$G$9,AK$9))</f>
        <v>3.0727060729672089E-4</v>
      </c>
      <c r="AL16">
        <f>IF($H16="s-curve",$E16+($G16-$E16)*$I$2/(1+EXP($I$3*(COUNT($J$9:AL$9)+$I$4))),TREND($E16:$G16,$E$9:$G$9,AL$9))</f>
        <v>3.0918909162417176E-4</v>
      </c>
      <c r="AM16">
        <f>IF($H16="s-curve",$E16+($G16-$E16)*$I$2/(1+EXP($I$3*(COUNT($J$9:AM$9)+$I$4))),TREND($E16:$G16,$E$9:$G$9,AM$9))</f>
        <v>3.1062760226311276E-4</v>
      </c>
    </row>
    <row r="17" spans="1:39" x14ac:dyDescent="0.25">
      <c r="A17" t="s">
        <v>12</v>
      </c>
      <c r="B17" t="s">
        <v>18</v>
      </c>
      <c r="C17" t="s">
        <v>1</v>
      </c>
      <c r="E17" s="22">
        <v>0.2</v>
      </c>
      <c r="F17" s="22"/>
      <c r="G17">
        <f>G10</f>
        <v>1</v>
      </c>
      <c r="H17" s="7" t="str">
        <f>IF(E17=G17,"n/a",IF(OR(C17="battery electric vehicle",C17="natural gas vehicle",C17="plugin hybrid vehicle"),"s-curve","linear"))</f>
        <v>s-curve</v>
      </c>
      <c r="J17" s="22">
        <f t="shared" si="1"/>
        <v>0.2</v>
      </c>
      <c r="K17">
        <f>IF($H17="s-curve",$E17+($G17-$E17)*$O$2/(1+EXP($O$3*(COUNT($J$9:K$9)+$O$4))),TREND($E17:$G17,$E$9:$G$9,K$9))</f>
        <v>0.2579411882892142</v>
      </c>
      <c r="L17">
        <f>IF($H17="s-curve",$E17+($G17-$E17)*$O$2/(1+EXP($O$3*(COUNT($J$9:L$9)+$O$4))),TREND($E17:$G17,$E$9:$G$9,L$9))</f>
        <v>0.27627957191928759</v>
      </c>
      <c r="M17">
        <f>IF($H17="s-curve",$E17+($G17-$E17)*$O$2/(1+EXP($O$3*(COUNT($J$9:M$9)+$O$4))),TREND($E17:$G17,$E$9:$G$9,M$9))</f>
        <v>0.2996426865499332</v>
      </c>
      <c r="N17">
        <f>IF($H17="s-curve",$E17+($G17-$E17)*$O$2/(1+EXP($O$3*(COUNT($J$9:N$9)+$O$4))),TREND($E17:$G17,$E$9:$G$9,N$9))</f>
        <v>0.32888715966126825</v>
      </c>
      <c r="O17">
        <f>IF($H17="s-curve",$E17+($G17-$E17)*$O$2/(1+EXP($O$3*(COUNT($J$9:O$9)+$O$4))),TREND($E17:$G17,$E$9:$G$9,O$9))</f>
        <v>0.36469629744075793</v>
      </c>
      <c r="P17">
        <f>IF($H17="s-curve",$E17+($G17-$E17)*$O$2/(1+EXP($O$3*(COUNT($J$9:P$9)+$O$4))),TREND($E17:$G17,$E$9:$G$9,P$9))</f>
        <v>0.40738008065427683</v>
      </c>
      <c r="Q17">
        <f>IF($H17="s-curve",$E17+($G17-$E17)*$O$2/(1+EXP($O$3*(COUNT($J$9:Q$9)+$O$4))),TREND($E17:$G17,$E$9:$G$9,Q$9))</f>
        <v>0.45665704065968565</v>
      </c>
      <c r="R17">
        <f>IF($H17="s-curve",$E17+($G17-$E17)*$O$2/(1+EXP($O$3*(COUNT($J$9:R$9)+$O$4))),TREND($E17:$G17,$E$9:$G$9,R$9))</f>
        <v>0.51148861284062241</v>
      </c>
      <c r="S17">
        <f>IF($H17="s-curve",$E17+($G17-$E17)*$O$2/(1+EXP($O$3*(COUNT($J$9:S$9)+$O$4))),TREND($E17:$G17,$E$9:$G$9,S$9))</f>
        <v>0.57005612372500036</v>
      </c>
      <c r="T17">
        <f>IF($H17="s-curve",$E17+($G17-$E17)*$O$2/(1+EXP($O$3*(COUNT($J$9:T$9)+$O$4))),TREND($E17:$G17,$E$9:$G$9,T$9))</f>
        <v>0.62994387627499959</v>
      </c>
      <c r="U17">
        <f>IF($H17="s-curve",$E17+($G17-$E17)*$O$2/(1+EXP($O$3*(COUNT($J$9:U$9)+$O$4))),TREND($E17:$G17,$E$9:$G$9,U$9))</f>
        <v>0.68851138715937765</v>
      </c>
      <c r="V17">
        <f>IF($H17="s-curve",$E17+($G17-$E17)*$O$2/(1+EXP($O$3*(COUNT($J$9:V$9)+$O$4))),TREND($E17:$G17,$E$9:$G$9,V$9))</f>
        <v>0.74334295934031447</v>
      </c>
      <c r="W17">
        <f>IF($H17="s-curve",$E17+($G17-$E17)*$O$2/(1+EXP($O$3*(COUNT($J$9:W$9)+$O$4))),TREND($E17:$G17,$E$9:$G$9,W$9))</f>
        <v>0.79261991934572329</v>
      </c>
      <c r="X17">
        <f>IF($H17="s-curve",$E17+($G17-$E17)*$O$2/(1+EXP($O$3*(COUNT($J$9:X$9)+$O$4))),TREND($E17:$G17,$E$9:$G$9,X$9))</f>
        <v>0.83530370255924202</v>
      </c>
      <c r="Y17">
        <f>IF($H17="s-curve",$E17+($G17-$E17)*$O$2/(1+EXP($O$3*(COUNT($J$9:Y$9)+$O$4))),TREND($E17:$G17,$E$9:$G$9,Y$9))</f>
        <v>0.87111284033873182</v>
      </c>
      <c r="Z17">
        <f>IF($H17="s-curve",$E17+($G17-$E17)*$O$2/(1+EXP($O$3*(COUNT($J$9:Z$9)+$O$4))),TREND($E17:$G17,$E$9:$G$9,Z$9))</f>
        <v>0.90035731345006687</v>
      </c>
      <c r="AA17">
        <f>IF($H17="s-curve",$E17+($G17-$E17)*$O$2/(1+EXP($O$3*(COUNT($J$9:AA$9)+$O$4))),TREND($E17:$G17,$E$9:$G$9,AA$9))</f>
        <v>0.92372042808071253</v>
      </c>
      <c r="AB17">
        <f>IF($H17="s-curve",$E17+($G17-$E17)*$O$2/(1+EXP($O$3*(COUNT($J$9:AB$9)+$O$4))),TREND($E17:$G17,$E$9:$G$9,AB$9))</f>
        <v>0.94205881171078576</v>
      </c>
      <c r="AC17">
        <f>IF($H17="s-curve",$E17+($G17-$E17)*$O$2/(1+EXP($O$3*(COUNT($J$9:AC$9)+$O$4))),TREND($E17:$G17,$E$9:$G$9,AC$9))</f>
        <v>0.95625494622724738</v>
      </c>
      <c r="AD17">
        <f>IF($H17="s-curve",$E17+($G17-$E17)*$O$2/(1+EXP($O$3*(COUNT($J$9:AD$9)+$O$4))),TREND($E17:$G17,$E$9:$G$9,AD$9))</f>
        <v>0.96712697743962805</v>
      </c>
      <c r="AE17">
        <f>IF($H17="s-curve",$E17+($G17-$E17)*$O$2/(1+EXP($O$3*(COUNT($J$9:AE$9)+$O$4))),TREND($E17:$G17,$E$9:$G$9,AE$9))</f>
        <v>0.97538491251428172</v>
      </c>
      <c r="AF17">
        <f>IF($H17="s-curve",$E17+($G17-$E17)*$O$2/(1+EXP($O$3*(COUNT($J$9:AF$9)+$O$4))),TREND($E17:$G17,$E$9:$G$9,AF$9))</f>
        <v>0.98161810407197958</v>
      </c>
      <c r="AG17">
        <f>IF($H17="s-curve",$E17+($G17-$E17)*$O$2/(1+EXP($O$3*(COUNT($J$9:AG$9)+$O$4))),TREND($E17:$G17,$E$9:$G$9,AG$9))</f>
        <v>0.98630077334741784</v>
      </c>
      <c r="AH17">
        <f>IF($H17="s-curve",$E17+($G17-$E17)*$O$2/(1+EXP($O$3*(COUNT($J$9:AH$9)+$O$4))),TREND($E17:$G17,$E$9:$G$9,AH$9))</f>
        <v>0.98980612042871075</v>
      </c>
      <c r="AI17">
        <f>IF($H17="s-curve",$E17+($G17-$E17)*$O$2/(1+EXP($O$3*(COUNT($J$9:AI$9)+$O$4))),TREND($E17:$G17,$E$9:$G$9,AI$9))</f>
        <v>0.99242316513444306</v>
      </c>
      <c r="AJ17">
        <f>IF($H17="s-curve",$E17+($G17-$E17)*$O$2/(1+EXP($O$3*(COUNT($J$9:AJ$9)+$O$4))),TREND($E17:$G17,$E$9:$G$9,AJ$9))</f>
        <v>0.99437313027600394</v>
      </c>
      <c r="AK17">
        <f>IF($H17="s-curve",$E17+($G17-$E17)*$O$2/(1+EXP($O$3*(COUNT($J$9:AK$9)+$O$4))),TREND($E17:$G17,$E$9:$G$9,AK$9))</f>
        <v>0.99582389944515337</v>
      </c>
      <c r="AL17">
        <f>IF($H17="s-curve",$E17+($G17-$E17)*$O$2/(1+EXP($O$3*(COUNT($J$9:AL$9)+$O$4))),TREND($E17:$G17,$E$9:$G$9,AL$9))</f>
        <v>0.99690207724746327</v>
      </c>
      <c r="AM17">
        <f>IF($H17="s-curve",$E17+($G17-$E17)*$O$2/(1+EXP($O$3*(COUNT($J$9:AM$9)+$O$4))),TREND($E17:$G17,$E$9:$G$9,AM$9))</f>
        <v>0.99770269667543965</v>
      </c>
    </row>
    <row r="18" spans="1:39" x14ac:dyDescent="0.25">
      <c r="C18" t="s">
        <v>2</v>
      </c>
      <c r="E18" s="22">
        <f>'SYVbT-freight'!C$2/'SYVbT-freight'!$2:$2</f>
        <v>1.4975764421952546E-3</v>
      </c>
      <c r="F18" s="22"/>
      <c r="G18" s="22">
        <f>G11</f>
        <v>1.235369525889815E-3</v>
      </c>
      <c r="H18" s="7" t="s">
        <v>122</v>
      </c>
      <c r="J18" s="22">
        <f t="shared" si="1"/>
        <v>1.4975764421952546E-3</v>
      </c>
      <c r="K18" t="e">
        <f>IF($H18="s-curve",$E18+($G18-$E18)*$I$2/(1+EXP($I$3*(COUNT($J$9:K$9)+$I$4))),TREND($E18:$G18,$E$9:$G$9,K$9))</f>
        <v>#VALUE!</v>
      </c>
      <c r="L18" t="e">
        <f>IF($H18="s-curve",$E18+($G18-$E18)*$I$2/(1+EXP($I$3*(COUNT($J$9:L$9)+$I$4))),TREND($E18:$G18,$E$9:$G$9,L$9))</f>
        <v>#VALUE!</v>
      </c>
      <c r="M18" t="e">
        <f>IF($H18="s-curve",$E18+($G18-$E18)*$I$2/(1+EXP($I$3*(COUNT($J$9:M$9)+$I$4))),TREND($E18:$G18,$E$9:$G$9,M$9))</f>
        <v>#VALUE!</v>
      </c>
      <c r="N18" t="e">
        <f>IF($H18="s-curve",$E18+($G18-$E18)*$I$2/(1+EXP($I$3*(COUNT($J$9:N$9)+$I$4))),TREND($E18:$G18,$E$9:$G$9,N$9))</f>
        <v>#VALUE!</v>
      </c>
      <c r="O18" t="e">
        <f>IF($H18="s-curve",$E18+($G18-$E18)*$I$2/(1+EXP($I$3*(COUNT($J$9:O$9)+$I$4))),TREND($E18:$G18,$E$9:$G$9,O$9))</f>
        <v>#VALUE!</v>
      </c>
      <c r="P18" t="e">
        <f>IF($H18="s-curve",$E18+($G18-$E18)*$I$2/(1+EXP($I$3*(COUNT($J$9:P$9)+$I$4))),TREND($E18:$G18,$E$9:$G$9,P$9))</f>
        <v>#VALUE!</v>
      </c>
      <c r="Q18" t="e">
        <f>IF($H18="s-curve",$E18+($G18-$E18)*$I$2/(1+EXP($I$3*(COUNT($J$9:Q$9)+$I$4))),TREND($E18:$G18,$E$9:$G$9,Q$9))</f>
        <v>#VALUE!</v>
      </c>
      <c r="R18" t="e">
        <f>IF($H18="s-curve",$E18+($G18-$E18)*$I$2/(1+EXP($I$3*(COUNT($J$9:R$9)+$I$4))),TREND($E18:$G18,$E$9:$G$9,R$9))</f>
        <v>#VALUE!</v>
      </c>
      <c r="S18" t="e">
        <f>IF($H18="s-curve",$E18+($G18-$E18)*$I$2/(1+EXP($I$3*(COUNT($J$9:S$9)+$I$4))),TREND($E18:$G18,$E$9:$G$9,S$9))</f>
        <v>#VALUE!</v>
      </c>
      <c r="T18" t="e">
        <f>IF($H18="s-curve",$E18+($G18-$E18)*$I$2/(1+EXP($I$3*(COUNT($J$9:T$9)+$I$4))),TREND($E18:$G18,$E$9:$G$9,T$9))</f>
        <v>#VALUE!</v>
      </c>
      <c r="U18" t="e">
        <f>IF($H18="s-curve",$E18+($G18-$E18)*$I$2/(1+EXP($I$3*(COUNT($J$9:U$9)+$I$4))),TREND($E18:$G18,$E$9:$G$9,U$9))</f>
        <v>#VALUE!</v>
      </c>
      <c r="V18" t="e">
        <f>IF($H18="s-curve",$E18+($G18-$E18)*$I$2/(1+EXP($I$3*(COUNT($J$9:V$9)+$I$4))),TREND($E18:$G18,$E$9:$G$9,V$9))</f>
        <v>#VALUE!</v>
      </c>
      <c r="W18" t="e">
        <f>IF($H18="s-curve",$E18+($G18-$E18)*$I$2/(1+EXP($I$3*(COUNT($J$9:W$9)+$I$4))),TREND($E18:$G18,$E$9:$G$9,W$9))</f>
        <v>#VALUE!</v>
      </c>
      <c r="X18" t="e">
        <f>IF($H18="s-curve",$E18+($G18-$E18)*$I$2/(1+EXP($I$3*(COUNT($J$9:X$9)+$I$4))),TREND($E18:$G18,$E$9:$G$9,X$9))</f>
        <v>#VALUE!</v>
      </c>
      <c r="Y18" t="e">
        <f>IF($H18="s-curve",$E18+($G18-$E18)*$I$2/(1+EXP($I$3*(COUNT($J$9:Y$9)+$I$4))),TREND($E18:$G18,$E$9:$G$9,Y$9))</f>
        <v>#VALUE!</v>
      </c>
      <c r="Z18" t="e">
        <f>IF($H18="s-curve",$E18+($G18-$E18)*$I$2/(1+EXP($I$3*(COUNT($J$9:Z$9)+$I$4))),TREND($E18:$G18,$E$9:$G$9,Z$9))</f>
        <v>#VALUE!</v>
      </c>
      <c r="AA18" t="e">
        <f>IF($H18="s-curve",$E18+($G18-$E18)*$I$2/(1+EXP($I$3*(COUNT($J$9:AA$9)+$I$4))),TREND($E18:$G18,$E$9:$G$9,AA$9))</f>
        <v>#VALUE!</v>
      </c>
      <c r="AB18" t="e">
        <f>IF($H18="s-curve",$E18+($G18-$E18)*$I$2/(1+EXP($I$3*(COUNT($J$9:AB$9)+$I$4))),TREND($E18:$G18,$E$9:$G$9,AB$9))</f>
        <v>#VALUE!</v>
      </c>
      <c r="AC18" t="e">
        <f>IF($H18="s-curve",$E18+($G18-$E18)*$I$2/(1+EXP($I$3*(COUNT($J$9:AC$9)+$I$4))),TREND($E18:$G18,$E$9:$G$9,AC$9))</f>
        <v>#VALUE!</v>
      </c>
      <c r="AD18" t="e">
        <f>IF($H18="s-curve",$E18+($G18-$E18)*$I$2/(1+EXP($I$3*(COUNT($J$9:AD$9)+$I$4))),TREND($E18:$G18,$E$9:$G$9,AD$9))</f>
        <v>#VALUE!</v>
      </c>
      <c r="AE18" t="e">
        <f>IF($H18="s-curve",$E18+($G18-$E18)*$I$2/(1+EXP($I$3*(COUNT($J$9:AE$9)+$I$4))),TREND($E18:$G18,$E$9:$G$9,AE$9))</f>
        <v>#VALUE!</v>
      </c>
      <c r="AF18" t="e">
        <f>IF($H18="s-curve",$E18+($G18-$E18)*$I$2/(1+EXP($I$3*(COUNT($J$9:AF$9)+$I$4))),TREND($E18:$G18,$E$9:$G$9,AF$9))</f>
        <v>#VALUE!</v>
      </c>
      <c r="AG18" t="e">
        <f>IF($H18="s-curve",$E18+($G18-$E18)*$I$2/(1+EXP($I$3*(COUNT($J$9:AG$9)+$I$4))),TREND($E18:$G18,$E$9:$G$9,AG$9))</f>
        <v>#VALUE!</v>
      </c>
      <c r="AH18" t="e">
        <f>IF($H18="s-curve",$E18+($G18-$E18)*$I$2/(1+EXP($I$3*(COUNT($J$9:AH$9)+$I$4))),TREND($E18:$G18,$E$9:$G$9,AH$9))</f>
        <v>#VALUE!</v>
      </c>
      <c r="AI18" t="e">
        <f>IF($H18="s-curve",$E18+($G18-$E18)*$I$2/(1+EXP($I$3*(COUNT($J$9:AI$9)+$I$4))),TREND($E18:$G18,$E$9:$G$9,AI$9))</f>
        <v>#VALUE!</v>
      </c>
      <c r="AJ18" t="e">
        <f>IF($H18="s-curve",$E18+($G18-$E18)*$I$2/(1+EXP($I$3*(COUNT($J$9:AJ$9)+$I$4))),TREND($E18:$G18,$E$9:$G$9,AJ$9))</f>
        <v>#VALUE!</v>
      </c>
      <c r="AK18" t="e">
        <f>IF($H18="s-curve",$E18+($G18-$E18)*$I$2/(1+EXP($I$3*(COUNT($J$9:AK$9)+$I$4))),TREND($E18:$G18,$E$9:$G$9,AK$9))</f>
        <v>#VALUE!</v>
      </c>
      <c r="AL18" t="e">
        <f>IF($H18="s-curve",$E18+($G18-$E18)*$I$2/(1+EXP($I$3*(COUNT($J$9:AL$9)+$I$4))),TREND($E18:$G18,$E$9:$G$9,AL$9))</f>
        <v>#VALUE!</v>
      </c>
      <c r="AM18" t="e">
        <f>IF($H18="s-curve",$E18+($G18-$E18)*$I$2/(1+EXP($I$3*(COUNT($J$9:AM$9)+$I$4))),TREND($E18:$G18,$E$9:$G$9,AM$9))</f>
        <v>#VALUE!</v>
      </c>
    </row>
    <row r="19" spans="1:39" x14ac:dyDescent="0.25">
      <c r="C19" t="s">
        <v>3</v>
      </c>
      <c r="E19" s="22">
        <v>1</v>
      </c>
      <c r="F19" s="22"/>
      <c r="G19">
        <v>1</v>
      </c>
      <c r="H19" s="7" t="str">
        <f>IF(E19=G19,"n/a",IF(OR(C19="battery electric vehicle",C19="natural gas vehicle",C19="plugin hybrid vehicle"),"s-curve","linear"))</f>
        <v>n/a</v>
      </c>
      <c r="J19" s="22">
        <f t="shared" si="1"/>
        <v>1</v>
      </c>
      <c r="K19" t="e">
        <f>IF($H19="s-curve",$E19+($G19-$E19)*$I$2/(1+EXP($I$3*(COUNT($J$9:K$9)+$I$4))),TREND($E19:$G19,$E$9:$G$9,K$9))</f>
        <v>#VALUE!</v>
      </c>
      <c r="L19" t="e">
        <f>IF($H19="s-curve",$E19+($G19-$E19)*$I$2/(1+EXP($I$3*(COUNT($J$9:L$9)+$I$4))),TREND($E19:$G19,$E$9:$G$9,L$9))</f>
        <v>#VALUE!</v>
      </c>
      <c r="M19" t="e">
        <f>IF($H19="s-curve",$E19+($G19-$E19)*$I$2/(1+EXP($I$3*(COUNT($J$9:M$9)+$I$4))),TREND($E19:$G19,$E$9:$G$9,M$9))</f>
        <v>#VALUE!</v>
      </c>
      <c r="N19" t="e">
        <f>IF($H19="s-curve",$E19+($G19-$E19)*$I$2/(1+EXP($I$3*(COUNT($J$9:N$9)+$I$4))),TREND($E19:$G19,$E$9:$G$9,N$9))</f>
        <v>#VALUE!</v>
      </c>
      <c r="O19" t="e">
        <f>IF($H19="s-curve",$E19+($G19-$E19)*$I$2/(1+EXP($I$3*(COUNT($J$9:O$9)+$I$4))),TREND($E19:$G19,$E$9:$G$9,O$9))</f>
        <v>#VALUE!</v>
      </c>
      <c r="P19" t="e">
        <f>IF($H19="s-curve",$E19+($G19-$E19)*$I$2/(1+EXP($I$3*(COUNT($J$9:P$9)+$I$4))),TREND($E19:$G19,$E$9:$G$9,P$9))</f>
        <v>#VALUE!</v>
      </c>
      <c r="Q19" t="e">
        <f>IF($H19="s-curve",$E19+($G19-$E19)*$I$2/(1+EXP($I$3*(COUNT($J$9:Q$9)+$I$4))),TREND($E19:$G19,$E$9:$G$9,Q$9))</f>
        <v>#VALUE!</v>
      </c>
      <c r="R19" t="e">
        <f>IF($H19="s-curve",$E19+($G19-$E19)*$I$2/(1+EXP($I$3*(COUNT($J$9:R$9)+$I$4))),TREND($E19:$G19,$E$9:$G$9,R$9))</f>
        <v>#VALUE!</v>
      </c>
      <c r="S19" t="e">
        <f>IF($H19="s-curve",$E19+($G19-$E19)*$I$2/(1+EXP($I$3*(COUNT($J$9:S$9)+$I$4))),TREND($E19:$G19,$E$9:$G$9,S$9))</f>
        <v>#VALUE!</v>
      </c>
      <c r="T19" t="e">
        <f>IF($H19="s-curve",$E19+($G19-$E19)*$I$2/(1+EXP($I$3*(COUNT($J$9:T$9)+$I$4))),TREND($E19:$G19,$E$9:$G$9,T$9))</f>
        <v>#VALUE!</v>
      </c>
      <c r="U19" t="e">
        <f>IF($H19="s-curve",$E19+($G19-$E19)*$I$2/(1+EXP($I$3*(COUNT($J$9:U$9)+$I$4))),TREND($E19:$G19,$E$9:$G$9,U$9))</f>
        <v>#VALUE!</v>
      </c>
      <c r="V19" t="e">
        <f>IF($H19="s-curve",$E19+($G19-$E19)*$I$2/(1+EXP($I$3*(COUNT($J$9:V$9)+$I$4))),TREND($E19:$G19,$E$9:$G$9,V$9))</f>
        <v>#VALUE!</v>
      </c>
      <c r="W19" t="e">
        <f>IF($H19="s-curve",$E19+($G19-$E19)*$I$2/(1+EXP($I$3*(COUNT($J$9:W$9)+$I$4))),TREND($E19:$G19,$E$9:$G$9,W$9))</f>
        <v>#VALUE!</v>
      </c>
      <c r="X19" t="e">
        <f>IF($H19="s-curve",$E19+($G19-$E19)*$I$2/(1+EXP($I$3*(COUNT($J$9:X$9)+$I$4))),TREND($E19:$G19,$E$9:$G$9,X$9))</f>
        <v>#VALUE!</v>
      </c>
      <c r="Y19" t="e">
        <f>IF($H19="s-curve",$E19+($G19-$E19)*$I$2/(1+EXP($I$3*(COUNT($J$9:Y$9)+$I$4))),TREND($E19:$G19,$E$9:$G$9,Y$9))</f>
        <v>#VALUE!</v>
      </c>
      <c r="Z19" t="e">
        <f>IF($H19="s-curve",$E19+($G19-$E19)*$I$2/(1+EXP($I$3*(COUNT($J$9:Z$9)+$I$4))),TREND($E19:$G19,$E$9:$G$9,Z$9))</f>
        <v>#VALUE!</v>
      </c>
      <c r="AA19" t="e">
        <f>IF($H19="s-curve",$E19+($G19-$E19)*$I$2/(1+EXP($I$3*(COUNT($J$9:AA$9)+$I$4))),TREND($E19:$G19,$E$9:$G$9,AA$9))</f>
        <v>#VALUE!</v>
      </c>
      <c r="AB19" t="e">
        <f>IF($H19="s-curve",$E19+($G19-$E19)*$I$2/(1+EXP($I$3*(COUNT($J$9:AB$9)+$I$4))),TREND($E19:$G19,$E$9:$G$9,AB$9))</f>
        <v>#VALUE!</v>
      </c>
      <c r="AC19" t="e">
        <f>IF($H19="s-curve",$E19+($G19-$E19)*$I$2/(1+EXP($I$3*(COUNT($J$9:AC$9)+$I$4))),TREND($E19:$G19,$E$9:$G$9,AC$9))</f>
        <v>#VALUE!</v>
      </c>
      <c r="AD19" t="e">
        <f>IF($H19="s-curve",$E19+($G19-$E19)*$I$2/(1+EXP($I$3*(COUNT($J$9:AD$9)+$I$4))),TREND($E19:$G19,$E$9:$G$9,AD$9))</f>
        <v>#VALUE!</v>
      </c>
      <c r="AE19" t="e">
        <f>IF($H19="s-curve",$E19+($G19-$E19)*$I$2/(1+EXP($I$3*(COUNT($J$9:AE$9)+$I$4))),TREND($E19:$G19,$E$9:$G$9,AE$9))</f>
        <v>#VALUE!</v>
      </c>
      <c r="AF19" t="e">
        <f>IF($H19="s-curve",$E19+($G19-$E19)*$I$2/(1+EXP($I$3*(COUNT($J$9:AF$9)+$I$4))),TREND($E19:$G19,$E$9:$G$9,AF$9))</f>
        <v>#VALUE!</v>
      </c>
      <c r="AG19" t="e">
        <f>IF($H19="s-curve",$E19+($G19-$E19)*$I$2/(1+EXP($I$3*(COUNT($J$9:AG$9)+$I$4))),TREND($E19:$G19,$E$9:$G$9,AG$9))</f>
        <v>#VALUE!</v>
      </c>
      <c r="AH19" t="e">
        <f>IF($H19="s-curve",$E19+($G19-$E19)*$I$2/(1+EXP($I$3*(COUNT($J$9:AH$9)+$I$4))),TREND($E19:$G19,$E$9:$G$9,AH$9))</f>
        <v>#VALUE!</v>
      </c>
      <c r="AI19" t="e">
        <f>IF($H19="s-curve",$E19+($G19-$E19)*$I$2/(1+EXP($I$3*(COUNT($J$9:AI$9)+$I$4))),TREND($E19:$G19,$E$9:$G$9,AI$9))</f>
        <v>#VALUE!</v>
      </c>
      <c r="AJ19" t="e">
        <f>IF($H19="s-curve",$E19+($G19-$E19)*$I$2/(1+EXP($I$3*(COUNT($J$9:AJ$9)+$I$4))),TREND($E19:$G19,$E$9:$G$9,AJ$9))</f>
        <v>#VALUE!</v>
      </c>
      <c r="AK19" t="e">
        <f>IF($H19="s-curve",$E19+($G19-$E19)*$I$2/(1+EXP($I$3*(COUNT($J$9:AK$9)+$I$4))),TREND($E19:$G19,$E$9:$G$9,AK$9))</f>
        <v>#VALUE!</v>
      </c>
      <c r="AL19" t="e">
        <f>IF($H19="s-curve",$E19+($G19-$E19)*$I$2/(1+EXP($I$3*(COUNT($J$9:AL$9)+$I$4))),TREND($E19:$G19,$E$9:$G$9,AL$9))</f>
        <v>#VALUE!</v>
      </c>
      <c r="AM19" t="e">
        <f>IF($H19="s-curve",$E19+($G19-$E19)*$I$2/(1+EXP($I$3*(COUNT($J$9:AM$9)+$I$4))),TREND($E19:$G19,$E$9:$G$9,AM$9))</f>
        <v>#VALUE!</v>
      </c>
    </row>
    <row r="20" spans="1:39" x14ac:dyDescent="0.25">
      <c r="C20" t="s">
        <v>4</v>
      </c>
      <c r="E20" s="22">
        <v>1</v>
      </c>
      <c r="F20" s="22"/>
      <c r="G20" s="5">
        <v>1</v>
      </c>
      <c r="H20" s="7" t="str">
        <f>IF(E20=G20,"n/a",IF(OR(C20="battery electric vehicle",C20="natural gas vehicle",C20="plugin hybrid vehicle"),"s-curve","linear"))</f>
        <v>n/a</v>
      </c>
      <c r="J20" s="22">
        <f t="shared" si="1"/>
        <v>1</v>
      </c>
      <c r="K20" t="e">
        <f>IF($H20="s-curve",$E20+($G20-$E20)*$I$2/(1+EXP($I$3*(COUNT($J$9:K$9)+$I$4))),TREND($E20:$G20,$E$9:$G$9,K$9))</f>
        <v>#VALUE!</v>
      </c>
      <c r="L20" t="e">
        <f>IF($H20="s-curve",$E20+($G20-$E20)*$I$2/(1+EXP($I$3*(COUNT($J$9:L$9)+$I$4))),TREND($E20:$G20,$E$9:$G$9,L$9))</f>
        <v>#VALUE!</v>
      </c>
      <c r="M20" t="e">
        <f>IF($H20="s-curve",$E20+($G20-$E20)*$I$2/(1+EXP($I$3*(COUNT($J$9:M$9)+$I$4))),TREND($E20:$G20,$E$9:$G$9,M$9))</f>
        <v>#VALUE!</v>
      </c>
      <c r="N20" t="e">
        <f>IF($H20="s-curve",$E20+($G20-$E20)*$I$2/(1+EXP($I$3*(COUNT($J$9:N$9)+$I$4))),TREND($E20:$G20,$E$9:$G$9,N$9))</f>
        <v>#VALUE!</v>
      </c>
      <c r="O20" t="e">
        <f>IF($H20="s-curve",$E20+($G20-$E20)*$I$2/(1+EXP($I$3*(COUNT($J$9:O$9)+$I$4))),TREND($E20:$G20,$E$9:$G$9,O$9))</f>
        <v>#VALUE!</v>
      </c>
      <c r="P20" t="e">
        <f>IF($H20="s-curve",$E20+($G20-$E20)*$I$2/(1+EXP($I$3*(COUNT($J$9:P$9)+$I$4))),TREND($E20:$G20,$E$9:$G$9,P$9))</f>
        <v>#VALUE!</v>
      </c>
      <c r="Q20" t="e">
        <f>IF($H20="s-curve",$E20+($G20-$E20)*$I$2/(1+EXP($I$3*(COUNT($J$9:Q$9)+$I$4))),TREND($E20:$G20,$E$9:$G$9,Q$9))</f>
        <v>#VALUE!</v>
      </c>
      <c r="R20" t="e">
        <f>IF($H20="s-curve",$E20+($G20-$E20)*$I$2/(1+EXP($I$3*(COUNT($J$9:R$9)+$I$4))),TREND($E20:$G20,$E$9:$G$9,R$9))</f>
        <v>#VALUE!</v>
      </c>
      <c r="S20" t="e">
        <f>IF($H20="s-curve",$E20+($G20-$E20)*$I$2/(1+EXP($I$3*(COUNT($J$9:S$9)+$I$4))),TREND($E20:$G20,$E$9:$G$9,S$9))</f>
        <v>#VALUE!</v>
      </c>
      <c r="T20" t="e">
        <f>IF($H20="s-curve",$E20+($G20-$E20)*$I$2/(1+EXP($I$3*(COUNT($J$9:T$9)+$I$4))),TREND($E20:$G20,$E$9:$G$9,T$9))</f>
        <v>#VALUE!</v>
      </c>
      <c r="U20" t="e">
        <f>IF($H20="s-curve",$E20+($G20-$E20)*$I$2/(1+EXP($I$3*(COUNT($J$9:U$9)+$I$4))),TREND($E20:$G20,$E$9:$G$9,U$9))</f>
        <v>#VALUE!</v>
      </c>
      <c r="V20" t="e">
        <f>IF($H20="s-curve",$E20+($G20-$E20)*$I$2/(1+EXP($I$3*(COUNT($J$9:V$9)+$I$4))),TREND($E20:$G20,$E$9:$G$9,V$9))</f>
        <v>#VALUE!</v>
      </c>
      <c r="W20" t="e">
        <f>IF($H20="s-curve",$E20+($G20-$E20)*$I$2/(1+EXP($I$3*(COUNT($J$9:W$9)+$I$4))),TREND($E20:$G20,$E$9:$G$9,W$9))</f>
        <v>#VALUE!</v>
      </c>
      <c r="X20" t="e">
        <f>IF($H20="s-curve",$E20+($G20-$E20)*$I$2/(1+EXP($I$3*(COUNT($J$9:X$9)+$I$4))),TREND($E20:$G20,$E$9:$G$9,X$9))</f>
        <v>#VALUE!</v>
      </c>
      <c r="Y20" t="e">
        <f>IF($H20="s-curve",$E20+($G20-$E20)*$I$2/(1+EXP($I$3*(COUNT($J$9:Y$9)+$I$4))),TREND($E20:$G20,$E$9:$G$9,Y$9))</f>
        <v>#VALUE!</v>
      </c>
      <c r="Z20" t="e">
        <f>IF($H20="s-curve",$E20+($G20-$E20)*$I$2/(1+EXP($I$3*(COUNT($J$9:Z$9)+$I$4))),TREND($E20:$G20,$E$9:$G$9,Z$9))</f>
        <v>#VALUE!</v>
      </c>
      <c r="AA20" t="e">
        <f>IF($H20="s-curve",$E20+($G20-$E20)*$I$2/(1+EXP($I$3*(COUNT($J$9:AA$9)+$I$4))),TREND($E20:$G20,$E$9:$G$9,AA$9))</f>
        <v>#VALUE!</v>
      </c>
      <c r="AB20" t="e">
        <f>IF($H20="s-curve",$E20+($G20-$E20)*$I$2/(1+EXP($I$3*(COUNT($J$9:AB$9)+$I$4))),TREND($E20:$G20,$E$9:$G$9,AB$9))</f>
        <v>#VALUE!</v>
      </c>
      <c r="AC20" t="e">
        <f>IF($H20="s-curve",$E20+($G20-$E20)*$I$2/(1+EXP($I$3*(COUNT($J$9:AC$9)+$I$4))),TREND($E20:$G20,$E$9:$G$9,AC$9))</f>
        <v>#VALUE!</v>
      </c>
      <c r="AD20" t="e">
        <f>IF($H20="s-curve",$E20+($G20-$E20)*$I$2/(1+EXP($I$3*(COUNT($J$9:AD$9)+$I$4))),TREND($E20:$G20,$E$9:$G$9,AD$9))</f>
        <v>#VALUE!</v>
      </c>
      <c r="AE20" t="e">
        <f>IF($H20="s-curve",$E20+($G20-$E20)*$I$2/(1+EXP($I$3*(COUNT($J$9:AE$9)+$I$4))),TREND($E20:$G20,$E$9:$G$9,AE$9))</f>
        <v>#VALUE!</v>
      </c>
      <c r="AF20" t="e">
        <f>IF($H20="s-curve",$E20+($G20-$E20)*$I$2/(1+EXP($I$3*(COUNT($J$9:AF$9)+$I$4))),TREND($E20:$G20,$E$9:$G$9,AF$9))</f>
        <v>#VALUE!</v>
      </c>
      <c r="AG20" t="e">
        <f>IF($H20="s-curve",$E20+($G20-$E20)*$I$2/(1+EXP($I$3*(COUNT($J$9:AG$9)+$I$4))),TREND($E20:$G20,$E$9:$G$9,AG$9))</f>
        <v>#VALUE!</v>
      </c>
      <c r="AH20" t="e">
        <f>IF($H20="s-curve",$E20+($G20-$E20)*$I$2/(1+EXP($I$3*(COUNT($J$9:AH$9)+$I$4))),TREND($E20:$G20,$E$9:$G$9,AH$9))</f>
        <v>#VALUE!</v>
      </c>
      <c r="AI20" t="e">
        <f>IF($H20="s-curve",$E20+($G20-$E20)*$I$2/(1+EXP($I$3*(COUNT($J$9:AI$9)+$I$4))),TREND($E20:$G20,$E$9:$G$9,AI$9))</f>
        <v>#VALUE!</v>
      </c>
      <c r="AJ20" t="e">
        <f>IF($H20="s-curve",$E20+($G20-$E20)*$I$2/(1+EXP($I$3*(COUNT($J$9:AJ$9)+$I$4))),TREND($E20:$G20,$E$9:$G$9,AJ$9))</f>
        <v>#VALUE!</v>
      </c>
      <c r="AK20" t="e">
        <f>IF($H20="s-curve",$E20+($G20-$E20)*$I$2/(1+EXP($I$3*(COUNT($J$9:AK$9)+$I$4))),TREND($E20:$G20,$E$9:$G$9,AK$9))</f>
        <v>#VALUE!</v>
      </c>
      <c r="AL20" t="e">
        <f>IF($H20="s-curve",$E20+($G20-$E20)*$I$2/(1+EXP($I$3*(COUNT($J$9:AL$9)+$I$4))),TREND($E20:$G20,$E$9:$G$9,AL$9))</f>
        <v>#VALUE!</v>
      </c>
      <c r="AM20" t="e">
        <f>IF($H20="s-curve",$E20+($G20-$E20)*$I$2/(1+EXP($I$3*(COUNT($J$9:AM$9)+$I$4))),TREND($E20:$G20,$E$9:$G$9,AM$9))</f>
        <v>#VALUE!</v>
      </c>
    </row>
    <row r="21" spans="1:39" x14ac:dyDescent="0.25">
      <c r="C21" t="s">
        <v>5</v>
      </c>
      <c r="E21" s="22">
        <f>'SYVbT-freight'!F$2/'SYVbT-freight'!$2:$2</f>
        <v>2.8156107643030772E-4</v>
      </c>
      <c r="F21" s="22"/>
      <c r="G21" s="22">
        <f>G14</f>
        <v>0.05</v>
      </c>
      <c r="H21" s="7" t="str">
        <f>IF(E21=G21,"n/a",IF(OR(C21="battery electric vehicle",C21="natural gas vehicle",C21="plugin hybrid vehicle"),"s-curve","linear"))</f>
        <v>s-curve</v>
      </c>
      <c r="J21" s="22">
        <f t="shared" si="1"/>
        <v>2.8156107643030772E-4</v>
      </c>
      <c r="K21">
        <f>IF($H21="s-curve",$E21+($G21-$E21)*$I$2/(1+EXP($I$3*(COUNT($J$9:K$9)+$I$4))),TREND($E21:$G21,$E$9:$G$9,K$9))</f>
        <v>1.0161028688271871E-3</v>
      </c>
      <c r="L21">
        <f>IF($H21="s-curve",$E21+($G21-$E21)*$I$2/(1+EXP($I$3*(COUNT($J$9:L$9)+$I$4))),TREND($E21:$G21,$E$9:$G$9,L$9))</f>
        <v>1.26799010529499E-3</v>
      </c>
      <c r="M21">
        <f>IF($H21="s-curve",$E21+($G21-$E21)*$I$2/(1+EXP($I$3*(COUNT($J$9:M$9)+$I$4))),TREND($E21:$G21,$E$9:$G$9,M$9))</f>
        <v>1.6039220771322887E-3</v>
      </c>
      <c r="N21">
        <f>IF($H21="s-curve",$E21+($G21-$E21)*$I$2/(1+EXP($I$3*(COUNT($J$9:N$9)+$I$4))),TREND($E21:$G21,$E$9:$G$9,N$9))</f>
        <v>2.0501050777206073E-3</v>
      </c>
      <c r="O21">
        <f>IF($H21="s-curve",$E21+($G21-$E21)*$I$2/(1+EXP($I$3*(COUNT($J$9:O$9)+$I$4))),TREND($E21:$G21,$E$9:$G$9,O$9))</f>
        <v>2.6395014554061241E-3</v>
      </c>
      <c r="P21">
        <f>IF($H21="s-curve",$E21+($G21-$E21)*$I$2/(1+EXP($I$3*(COUNT($J$9:P$9)+$I$4))),TREND($E21:$G21,$E$9:$G$9,P$9))</f>
        <v>3.4124980333622964E-3</v>
      </c>
      <c r="Q21">
        <f>IF($H21="s-curve",$E21+($G21-$E21)*$I$2/(1+EXP($I$3*(COUNT($J$9:Q$9)+$I$4))),TREND($E21:$G21,$E$9:$G$9,Q$9))</f>
        <v>4.416777707171987E-3</v>
      </c>
      <c r="R21">
        <f>IF($H21="s-curve",$E21+($G21-$E21)*$I$2/(1+EXP($I$3*(COUNT($J$9:R$9)+$I$4))),TREND($E21:$G21,$E$9:$G$9,R$9))</f>
        <v>5.705684717799993E-3</v>
      </c>
      <c r="S21">
        <f>IF($H21="s-curve",$E21+($G21-$E21)*$I$2/(1+EXP($I$3*(COUNT($J$9:S$9)+$I$4))),TREND($E21:$G21,$E$9:$G$9,S$9))</f>
        <v>7.3341745829285324E-3</v>
      </c>
      <c r="T21">
        <f>IF($H21="s-curve",$E21+($G21-$E21)*$I$2/(1+EXP($I$3*(COUNT($J$9:T$9)+$I$4))),TREND($E21:$G21,$E$9:$G$9,T$9))</f>
        <v>9.3514733398968458E-3</v>
      </c>
      <c r="U21">
        <f>IF($H21="s-curve",$E21+($G21-$E21)*$I$2/(1+EXP($I$3*(COUNT($J$9:U$9)+$I$4))),TREND($E21:$G21,$E$9:$G$9,U$9))</f>
        <v>1.1790147490354473E-2</v>
      </c>
      <c r="V21">
        <f>IF($H21="s-curve",$E21+($G21-$E21)*$I$2/(1+EXP($I$3*(COUNT($J$9:V$9)+$I$4))),TREND($E21:$G21,$E$9:$G$9,V$9))</f>
        <v>1.4652700575996493E-2</v>
      </c>
      <c r="W21">
        <f>IF($H21="s-curve",$E21+($G21-$E21)*$I$2/(1+EXP($I$3*(COUNT($J$9:W$9)+$I$4))),TREND($E21:$G21,$E$9:$G$9,W$9))</f>
        <v>1.7898976373295176E-2</v>
      </c>
      <c r="X21">
        <f>IF($H21="s-curve",$E21+($G21-$E21)*$I$2/(1+EXP($I$3*(COUNT($J$9:X$9)+$I$4))),TREND($E21:$G21,$E$9:$G$9,X$9))</f>
        <v>2.1439614812797877E-2</v>
      </c>
      <c r="Y21">
        <f>IF($H21="s-curve",$E21+($G21-$E21)*$I$2/(1+EXP($I$3*(COUNT($J$9:Y$9)+$I$4))),TREND($E21:$G21,$E$9:$G$9,Y$9))</f>
        <v>2.5140780538215154E-2</v>
      </c>
      <c r="Z21">
        <f>IF($H21="s-curve",$E21+($G21-$E21)*$I$2/(1+EXP($I$3*(COUNT($J$9:Z$9)+$I$4))),TREND($E21:$G21,$E$9:$G$9,Z$9))</f>
        <v>2.8841946263632432E-2</v>
      </c>
      <c r="AA21">
        <f>IF($H21="s-curve",$E21+($G21-$E21)*$I$2/(1+EXP($I$3*(COUNT($J$9:AA$9)+$I$4))),TREND($E21:$G21,$E$9:$G$9,AA$9))</f>
        <v>3.2382584703135125E-2</v>
      </c>
      <c r="AB21">
        <f>IF($H21="s-curve",$E21+($G21-$E21)*$I$2/(1+EXP($I$3*(COUNT($J$9:AB$9)+$I$4))),TREND($E21:$G21,$E$9:$G$9,AB$9))</f>
        <v>3.5628860500433818E-2</v>
      </c>
      <c r="AC21">
        <f>IF($H21="s-curve",$E21+($G21-$E21)*$I$2/(1+EXP($I$3*(COUNT($J$9:AC$9)+$I$4))),TREND($E21:$G21,$E$9:$G$9,AC$9))</f>
        <v>3.8491413586075836E-2</v>
      </c>
      <c r="AD21">
        <f>IF($H21="s-curve",$E21+($G21-$E21)*$I$2/(1+EXP($I$3*(COUNT($J$9:AD$9)+$I$4))),TREND($E21:$G21,$E$9:$G$9,AD$9))</f>
        <v>4.0930087736533463E-2</v>
      </c>
      <c r="AE21">
        <f>IF($H21="s-curve",$E21+($G21-$E21)*$I$2/(1+EXP($I$3*(COUNT($J$9:AE$9)+$I$4))),TREND($E21:$G21,$E$9:$G$9,AE$9))</f>
        <v>4.2947386493501785E-2</v>
      </c>
      <c r="AF21">
        <f>IF($H21="s-curve",$E21+($G21-$E21)*$I$2/(1+EXP($I$3*(COUNT($J$9:AF$9)+$I$4))),TREND($E21:$G21,$E$9:$G$9,AF$9))</f>
        <v>4.457587635863032E-2</v>
      </c>
      <c r="AG21">
        <f>IF($H21="s-curve",$E21+($G21-$E21)*$I$2/(1+EXP($I$3*(COUNT($J$9:AG$9)+$I$4))),TREND($E21:$G21,$E$9:$G$9,AG$9))</f>
        <v>4.5864783369258325E-2</v>
      </c>
      <c r="AH21">
        <f>IF($H21="s-curve",$E21+($G21-$E21)*$I$2/(1+EXP($I$3*(COUNT($J$9:AH$9)+$I$4))),TREND($E21:$G21,$E$9:$G$9,AH$9))</f>
        <v>4.6869063043068017E-2</v>
      </c>
      <c r="AI21">
        <f>IF($H21="s-curve",$E21+($G21-$E21)*$I$2/(1+EXP($I$3*(COUNT($J$9:AI$9)+$I$4))),TREND($E21:$G21,$E$9:$G$9,AI$9))</f>
        <v>4.7642059621024191E-2</v>
      </c>
      <c r="AJ21">
        <f>IF($H21="s-curve",$E21+($G21-$E21)*$I$2/(1+EXP($I$3*(COUNT($J$9:AJ$9)+$I$4))),TREND($E21:$G21,$E$9:$G$9,AJ$9))</f>
        <v>4.8231455998709705E-2</v>
      </c>
      <c r="AK21">
        <f>IF($H21="s-curve",$E21+($G21-$E21)*$I$2/(1+EXP($I$3*(COUNT($J$9:AK$9)+$I$4))),TREND($E21:$G21,$E$9:$G$9,AK$9))</f>
        <v>4.8677638999298022E-2</v>
      </c>
      <c r="AL21">
        <f>IF($H21="s-curve",$E21+($G21-$E21)*$I$2/(1+EXP($I$3*(COUNT($J$9:AL$9)+$I$4))),TREND($E21:$G21,$E$9:$G$9,AL$9))</f>
        <v>4.9013570971135324E-2</v>
      </c>
      <c r="AM21">
        <f>IF($H21="s-curve",$E21+($G21-$E21)*$I$2/(1+EXP($I$3*(COUNT($J$9:AM$9)+$I$4))),TREND($E21:$G21,$E$9:$G$9,AM$9))</f>
        <v>4.9265458207603127E-2</v>
      </c>
    </row>
    <row r="22" spans="1:39" x14ac:dyDescent="0.25">
      <c r="C22" t="s">
        <v>124</v>
      </c>
      <c r="E22" s="22">
        <f>'SYVbT-freight'!G$2/'SYVbT-freight'!$2:$2</f>
        <v>5.4448944256116078E-4</v>
      </c>
      <c r="F22" s="22"/>
      <c r="G22" s="22">
        <f>G15</f>
        <v>8.6165104068937229E-4</v>
      </c>
      <c r="H22" s="7" t="str">
        <f>IF(E22=G22,"n/a",IF(OR(C22="battery electric vehicle",C22="natural gas vehicle",C22="plugin hybrid vehicle",C22="hydrogen vehicle"),"s-curve","linear"))</f>
        <v>linear</v>
      </c>
      <c r="J22" s="22">
        <f t="shared" si="1"/>
        <v>5.4448944256116078E-4</v>
      </c>
      <c r="K22" t="e">
        <f>IF($H22="s-curve",$E22+($G22-$E22)*$I$2/(1+EXP($I$3*(COUNT($J$9:K$9)+$I$4))),TREND($E22:$G22,$E$9:$G$9,K$9))</f>
        <v>#VALUE!</v>
      </c>
      <c r="L22" t="e">
        <f>IF($H22="s-curve",$E22+($G22-$E22)*$I$2/(1+EXP($I$3*(COUNT($J$9:L$9)+$I$4))),TREND($E22:$G22,$E$9:$G$9,L$9))</f>
        <v>#VALUE!</v>
      </c>
      <c r="M22" t="e">
        <f>IF($H22="s-curve",$E22+($G22-$E22)*$I$2/(1+EXP($I$3*(COUNT($J$9:M$9)+$I$4))),TREND($E22:$G22,$E$9:$G$9,M$9))</f>
        <v>#VALUE!</v>
      </c>
      <c r="N22" t="e">
        <f>IF($H22="s-curve",$E22+($G22-$E22)*$I$2/(1+EXP($I$3*(COUNT($J$9:N$9)+$I$4))),TREND($E22:$G22,$E$9:$G$9,N$9))</f>
        <v>#VALUE!</v>
      </c>
      <c r="O22" t="e">
        <f>IF($H22="s-curve",$E22+($G22-$E22)*$I$2/(1+EXP($I$3*(COUNT($J$9:O$9)+$I$4))),TREND($E22:$G22,$E$9:$G$9,O$9))</f>
        <v>#VALUE!</v>
      </c>
      <c r="P22" t="e">
        <f>IF($H22="s-curve",$E22+($G22-$E22)*$I$2/(1+EXP($I$3*(COUNT($J$9:P$9)+$I$4))),TREND($E22:$G22,$E$9:$G$9,P$9))</f>
        <v>#VALUE!</v>
      </c>
      <c r="Q22" t="e">
        <f>IF($H22="s-curve",$E22+($G22-$E22)*$I$2/(1+EXP($I$3*(COUNT($J$9:Q$9)+$I$4))),TREND($E22:$G22,$E$9:$G$9,Q$9))</f>
        <v>#VALUE!</v>
      </c>
      <c r="R22" t="e">
        <f>IF($H22="s-curve",$E22+($G22-$E22)*$I$2/(1+EXP($I$3*(COUNT($J$9:R$9)+$I$4))),TREND($E22:$G22,$E$9:$G$9,R$9))</f>
        <v>#VALUE!</v>
      </c>
      <c r="S22" t="e">
        <f>IF($H22="s-curve",$E22+($G22-$E22)*$I$2/(1+EXP($I$3*(COUNT($J$9:S$9)+$I$4))),TREND($E22:$G22,$E$9:$G$9,S$9))</f>
        <v>#VALUE!</v>
      </c>
      <c r="T22" t="e">
        <f>IF($H22="s-curve",$E22+($G22-$E22)*$I$2/(1+EXP($I$3*(COUNT($J$9:T$9)+$I$4))),TREND($E22:$G22,$E$9:$G$9,T$9))</f>
        <v>#VALUE!</v>
      </c>
      <c r="U22" t="e">
        <f>IF($H22="s-curve",$E22+($G22-$E22)*$I$2/(1+EXP($I$3*(COUNT($J$9:U$9)+$I$4))),TREND($E22:$G22,$E$9:$G$9,U$9))</f>
        <v>#VALUE!</v>
      </c>
      <c r="V22" t="e">
        <f>IF($H22="s-curve",$E22+($G22-$E22)*$I$2/(1+EXP($I$3*(COUNT($J$9:V$9)+$I$4))),TREND($E22:$G22,$E$9:$G$9,V$9))</f>
        <v>#VALUE!</v>
      </c>
      <c r="W22" t="e">
        <f>IF($H22="s-curve",$E22+($G22-$E22)*$I$2/(1+EXP($I$3*(COUNT($J$9:W$9)+$I$4))),TREND($E22:$G22,$E$9:$G$9,W$9))</f>
        <v>#VALUE!</v>
      </c>
      <c r="X22" t="e">
        <f>IF($H22="s-curve",$E22+($G22-$E22)*$I$2/(1+EXP($I$3*(COUNT($J$9:X$9)+$I$4))),TREND($E22:$G22,$E$9:$G$9,X$9))</f>
        <v>#VALUE!</v>
      </c>
      <c r="Y22" t="e">
        <f>IF($H22="s-curve",$E22+($G22-$E22)*$I$2/(1+EXP($I$3*(COUNT($J$9:Y$9)+$I$4))),TREND($E22:$G22,$E$9:$G$9,Y$9))</f>
        <v>#VALUE!</v>
      </c>
      <c r="Z22" t="e">
        <f>IF($H22="s-curve",$E22+($G22-$E22)*$I$2/(1+EXP($I$3*(COUNT($J$9:Z$9)+$I$4))),TREND($E22:$G22,$E$9:$G$9,Z$9))</f>
        <v>#VALUE!</v>
      </c>
      <c r="AA22" t="e">
        <f>IF($H22="s-curve",$E22+($G22-$E22)*$I$2/(1+EXP($I$3*(COUNT($J$9:AA$9)+$I$4))),TREND($E22:$G22,$E$9:$G$9,AA$9))</f>
        <v>#VALUE!</v>
      </c>
      <c r="AB22" t="e">
        <f>IF($H22="s-curve",$E22+($G22-$E22)*$I$2/(1+EXP($I$3*(COUNT($J$9:AB$9)+$I$4))),TREND($E22:$G22,$E$9:$G$9,AB$9))</f>
        <v>#VALUE!</v>
      </c>
      <c r="AC22" t="e">
        <f>IF($H22="s-curve",$E22+($G22-$E22)*$I$2/(1+EXP($I$3*(COUNT($J$9:AC$9)+$I$4))),TREND($E22:$G22,$E$9:$G$9,AC$9))</f>
        <v>#VALUE!</v>
      </c>
      <c r="AD22" t="e">
        <f>IF($H22="s-curve",$E22+($G22-$E22)*$I$2/(1+EXP($I$3*(COUNT($J$9:AD$9)+$I$4))),TREND($E22:$G22,$E$9:$G$9,AD$9))</f>
        <v>#VALUE!</v>
      </c>
      <c r="AE22" t="e">
        <f>IF($H22="s-curve",$E22+($G22-$E22)*$I$2/(1+EXP($I$3*(COUNT($J$9:AE$9)+$I$4))),TREND($E22:$G22,$E$9:$G$9,AE$9))</f>
        <v>#VALUE!</v>
      </c>
      <c r="AF22" t="e">
        <f>IF($H22="s-curve",$E22+($G22-$E22)*$I$2/(1+EXP($I$3*(COUNT($J$9:AF$9)+$I$4))),TREND($E22:$G22,$E$9:$G$9,AF$9))</f>
        <v>#VALUE!</v>
      </c>
      <c r="AG22" t="e">
        <f>IF($H22="s-curve",$E22+($G22-$E22)*$I$2/(1+EXP($I$3*(COUNT($J$9:AG$9)+$I$4))),TREND($E22:$G22,$E$9:$G$9,AG$9))</f>
        <v>#VALUE!</v>
      </c>
      <c r="AH22" t="e">
        <f>IF($H22="s-curve",$E22+($G22-$E22)*$I$2/(1+EXP($I$3*(COUNT($J$9:AH$9)+$I$4))),TREND($E22:$G22,$E$9:$G$9,AH$9))</f>
        <v>#VALUE!</v>
      </c>
      <c r="AI22" t="e">
        <f>IF($H22="s-curve",$E22+($G22-$E22)*$I$2/(1+EXP($I$3*(COUNT($J$9:AI$9)+$I$4))),TREND($E22:$G22,$E$9:$G$9,AI$9))</f>
        <v>#VALUE!</v>
      </c>
      <c r="AJ22" t="e">
        <f>IF($H22="s-curve",$E22+($G22-$E22)*$I$2/(1+EXP($I$3*(COUNT($J$9:AJ$9)+$I$4))),TREND($E22:$G22,$E$9:$G$9,AJ$9))</f>
        <v>#VALUE!</v>
      </c>
      <c r="AK22" t="e">
        <f>IF($H22="s-curve",$E22+($G22-$E22)*$I$2/(1+EXP($I$3*(COUNT($J$9:AK$9)+$I$4))),TREND($E22:$G22,$E$9:$G$9,AK$9))</f>
        <v>#VALUE!</v>
      </c>
      <c r="AL22" t="e">
        <f>IF($H22="s-curve",$E22+($G22-$E22)*$I$2/(1+EXP($I$3*(COUNT($J$9:AL$9)+$I$4))),TREND($E22:$G22,$E$9:$G$9,AL$9))</f>
        <v>#VALUE!</v>
      </c>
      <c r="AM22" t="e">
        <f>IF($H22="s-curve",$E22+($G22-$E22)*$I$2/(1+EXP($I$3*(COUNT($J$9:AM$9)+$I$4))),TREND($E22:$G22,$E$9:$G$9,AM$9))</f>
        <v>#VALUE!</v>
      </c>
    </row>
    <row r="23" spans="1:39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/>
      <c r="G23" s="26">
        <f>G16</f>
        <v>3.1482251979020537E-4</v>
      </c>
      <c r="H23" s="8" t="str">
        <f>IF(E23=G23,"n/a",IF(OR(C23="battery electric vehicle",C23="natural gas vehicle",C23="plugin hybrid vehicle",C23="hydrogen vehicle"),"s-curve","linear"))</f>
        <v>s-curve</v>
      </c>
      <c r="J23" s="22">
        <f t="shared" si="1"/>
        <v>2.8265820535957225E-5</v>
      </c>
      <c r="K23">
        <f>IF($H23="s-curve",$E23+($G23-$E23)*$I$2/(1+EXP($I$3*(COUNT($J$9:K$9)+$I$4))),TREND($E23:$G23,$E$9:$G$9,K$9))</f>
        <v>3.2499418292659206E-5</v>
      </c>
      <c r="L23">
        <f>IF($H23="s-curve",$E23+($G23-$E23)*$I$2/(1+EXP($I$3*(COUNT($J$9:L$9)+$I$4))),TREND($E23:$G23,$E$9:$G$9,L$9))</f>
        <v>3.3951193059309608E-5</v>
      </c>
      <c r="M23">
        <f>IF($H23="s-curve",$E23+($G23-$E23)*$I$2/(1+EXP($I$3*(COUNT($J$9:M$9)+$I$4))),TREND($E23:$G23,$E$9:$G$9,M$9))</f>
        <v>3.5887367225430346E-5</v>
      </c>
      <c r="N23">
        <f>IF($H23="s-curve",$E23+($G23-$E23)*$I$2/(1+EXP($I$3*(COUNT($J$9:N$9)+$I$4))),TREND($E23:$G23,$E$9:$G$9,N$9))</f>
        <v>3.8458983122471971E-5</v>
      </c>
      <c r="O23">
        <f>IF($H23="s-curve",$E23+($G23-$E23)*$I$2/(1+EXP($I$3*(COUNT($J$9:O$9)+$I$4))),TREND($E23:$G23,$E$9:$G$9,O$9))</f>
        <v>4.1856022212971344E-5</v>
      </c>
      <c r="P23">
        <f>IF($H23="s-curve",$E23+($G23-$E23)*$I$2/(1+EXP($I$3*(COUNT($J$9:P$9)+$I$4))),TREND($E23:$G23,$E$9:$G$9,P$9))</f>
        <v>4.6311257588612655E-5</v>
      </c>
      <c r="Q23">
        <f>IF($H23="s-curve",$E23+($G23-$E23)*$I$2/(1+EXP($I$3*(COUNT($J$9:Q$9)+$I$4))),TREND($E23:$G23,$E$9:$G$9,Q$9))</f>
        <v>5.2099513911331002E-5</v>
      </c>
      <c r="R23">
        <f>IF($H23="s-curve",$E23+($G23-$E23)*$I$2/(1+EXP($I$3*(COUNT($J$9:R$9)+$I$4))),TREND($E23:$G23,$E$9:$G$9,R$9))</f>
        <v>5.9528245516902954E-5</v>
      </c>
      <c r="S23">
        <f>IF($H23="s-curve",$E23+($G23-$E23)*$I$2/(1+EXP($I$3*(COUNT($J$9:S$9)+$I$4))),TREND($E23:$G23,$E$9:$G$9,S$9))</f>
        <v>6.8914193479541143E-5</v>
      </c>
      <c r="T23">
        <f>IF($H23="s-curve",$E23+($G23-$E23)*$I$2/(1+EXP($I$3*(COUNT($J$9:T$9)+$I$4))),TREND($E23:$G23,$E$9:$G$9,T$9))</f>
        <v>8.0541076497633965E-5</v>
      </c>
      <c r="U23">
        <f>IF($H23="s-curve",$E23+($G23-$E23)*$I$2/(1+EXP($I$3*(COUNT($J$9:U$9)+$I$4))),TREND($E23:$G23,$E$9:$G$9,U$9))</f>
        <v>9.4596594535641205E-5</v>
      </c>
      <c r="V23">
        <f>IF($H23="s-curve",$E23+($G23-$E23)*$I$2/(1+EXP($I$3*(COUNT($J$9:V$9)+$I$4))),TREND($E23:$G23,$E$9:$G$9,V$9))</f>
        <v>1.1109517698153481E-4</v>
      </c>
      <c r="W23">
        <f>IF($H23="s-curve",$E23+($G23-$E23)*$I$2/(1+EXP($I$3*(COUNT($J$9:W$9)+$I$4))),TREND($E23:$G23,$E$9:$G$9,W$9))</f>
        <v>1.2980537982545135E-4</v>
      </c>
      <c r="X23">
        <f>IF($H23="s-curve",$E23+($G23-$E23)*$I$2/(1+EXP($I$3*(COUNT($J$9:X$9)+$I$4))),TREND($E23:$G23,$E$9:$G$9,X$9))</f>
        <v>1.5021216826135341E-4</v>
      </c>
      <c r="Y23">
        <f>IF($H23="s-curve",$E23+($G23-$E23)*$I$2/(1+EXP($I$3*(COUNT($J$9:Y$9)+$I$4))),TREND($E23:$G23,$E$9:$G$9,Y$9))</f>
        <v>1.7154417016308128E-4</v>
      </c>
      <c r="Z23">
        <f>IF($H23="s-curve",$E23+($G23-$E23)*$I$2/(1+EXP($I$3*(COUNT($J$9:Z$9)+$I$4))),TREND($E23:$G23,$E$9:$G$9,Z$9))</f>
        <v>1.9287617206480915E-4</v>
      </c>
      <c r="AA23">
        <f>IF($H23="s-curve",$E23+($G23-$E23)*$I$2/(1+EXP($I$3*(COUNT($J$9:AA$9)+$I$4))),TREND($E23:$G23,$E$9:$G$9,AA$9))</f>
        <v>2.1328296050071122E-4</v>
      </c>
      <c r="AB23">
        <f>IF($H23="s-curve",$E23+($G23-$E23)*$I$2/(1+EXP($I$3*(COUNT($J$9:AB$9)+$I$4))),TREND($E23:$G23,$E$9:$G$9,AB$9))</f>
        <v>2.3199316334462775E-4</v>
      </c>
      <c r="AC23">
        <f>IF($H23="s-curve",$E23+($G23-$E23)*$I$2/(1+EXP($I$3*(COUNT($J$9:AC$9)+$I$4))),TREND($E23:$G23,$E$9:$G$9,AC$9))</f>
        <v>2.4849174579052134E-4</v>
      </c>
      <c r="AD23">
        <f>IF($H23="s-curve",$E23+($G23-$E23)*$I$2/(1+EXP($I$3*(COUNT($J$9:AD$9)+$I$4))),TREND($E23:$G23,$E$9:$G$9,AD$9))</f>
        <v>2.625472638285286E-4</v>
      </c>
      <c r="AE23">
        <f>IF($H23="s-curve",$E23+($G23-$E23)*$I$2/(1+EXP($I$3*(COUNT($J$9:AE$9)+$I$4))),TREND($E23:$G23,$E$9:$G$9,AE$9))</f>
        <v>2.7417414684662147E-4</v>
      </c>
      <c r="AF23">
        <f>IF($H23="s-curve",$E23+($G23-$E23)*$I$2/(1+EXP($I$3*(COUNT($J$9:AF$9)+$I$4))),TREND($E23:$G23,$E$9:$G$9,AF$9))</f>
        <v>2.8356009480925965E-4</v>
      </c>
      <c r="AG23">
        <f>IF($H23="s-curve",$E23+($G23-$E23)*$I$2/(1+EXP($I$3*(COUNT($J$9:AG$9)+$I$4))),TREND($E23:$G23,$E$9:$G$9,AG$9))</f>
        <v>2.9098882641483164E-4</v>
      </c>
      <c r="AH23">
        <f>IF($H23="s-curve",$E23+($G23-$E23)*$I$2/(1+EXP($I$3*(COUNT($J$9:AH$9)+$I$4))),TREND($E23:$G23,$E$9:$G$9,AH$9))</f>
        <v>2.9677708273754996E-4</v>
      </c>
      <c r="AI23">
        <f>IF($H23="s-curve",$E23+($G23-$E23)*$I$2/(1+EXP($I$3*(COUNT($J$9:AI$9)+$I$4))),TREND($E23:$G23,$E$9:$G$9,AI$9))</f>
        <v>3.012323181131913E-4</v>
      </c>
      <c r="AJ23">
        <f>IF($H23="s-curve",$E23+($G23-$E23)*$I$2/(1+EXP($I$3*(COUNT($J$9:AJ$9)+$I$4))),TREND($E23:$G23,$E$9:$G$9,AJ$9))</f>
        <v>3.0462935720369062E-4</v>
      </c>
      <c r="AK23">
        <f>IF($H23="s-curve",$E23+($G23-$E23)*$I$2/(1+EXP($I$3*(COUNT($J$9:AK$9)+$I$4))),TREND($E23:$G23,$E$9:$G$9,AK$9))</f>
        <v>3.0720097310073225E-4</v>
      </c>
      <c r="AL23">
        <f>IF($H23="s-curve",$E23+($G23-$E23)*$I$2/(1+EXP($I$3*(COUNT($J$9:AL$9)+$I$4))),TREND($E23:$G23,$E$9:$G$9,AL$9))</f>
        <v>3.0913714726685303E-4</v>
      </c>
      <c r="AM23">
        <f>IF($H23="s-curve",$E23+($G23-$E23)*$I$2/(1+EXP($I$3*(COUNT($J$9:AM$9)+$I$4))),TREND($E23:$G23,$E$9:$G$9,AM$9))</f>
        <v>3.1058892203350341E-4</v>
      </c>
    </row>
    <row r="24" spans="1:39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2"/>
      <c r="G24" s="29">
        <v>1</v>
      </c>
      <c r="H24" s="7" t="str">
        <f>IF(E24=G24,"n/a",IF(OR(C24="battery electric vehicle",C24="natural gas vehicle",C24="plugin hybrid vehicle"),"s-curve","linear"))</f>
        <v>s-curve</v>
      </c>
      <c r="J24" s="22">
        <f>D24</f>
        <v>0.6</v>
      </c>
      <c r="K24" s="22">
        <f>E24</f>
        <v>0.6</v>
      </c>
      <c r="L24">
        <f>IF($H24="s-curve",$E24+($G24-$E24)*$O$2/(1+EXP($O$3*(COUNT($L$9:L$9)+$O$4))),TREND($E24:$G24,$E$9:$G$9,L$9))</f>
        <v>0.62187252688637629</v>
      </c>
      <c r="M24">
        <f>IF($H24="s-curve",$E24+($G24-$E24)*$O$2/(1+EXP($O$3*(COUNT($L$9:M$9)+$O$4))),TREND($E24:$G24,$E$9:$G$9,M$9))</f>
        <v>0.6289705941446071</v>
      </c>
      <c r="N24">
        <f>IF($H24="s-curve",$E24+($G24-$E24)*$O$2/(1+EXP($O$3*(COUNT($L$9:N$9)+$O$4))),TREND($E24:$G24,$E$9:$G$9,N$9))</f>
        <v>0.63813978595964382</v>
      </c>
      <c r="O24">
        <f>IF($H24="s-curve",$E24+($G24-$E24)*$O$2/(1+EXP($O$3*(COUNT($L$9:O$9)+$O$4))),TREND($E24:$G24,$E$9:$G$9,O$9))</f>
        <v>0.64982134327496655</v>
      </c>
      <c r="P24">
        <f>IF($H24="s-curve",$E24+($G24-$E24)*$O$2/(1+EXP($O$3*(COUNT($L$9:P$9)+$O$4))),TREND($E24:$G24,$E$9:$G$9,P$9))</f>
        <v>0.66444357983063407</v>
      </c>
      <c r="Q24">
        <f>IF($H24="s-curve",$E24+($G24-$E24)*$O$2/(1+EXP($O$3*(COUNT($L$9:Q$9)+$O$4))),TREND($E24:$G24,$E$9:$G$9,Q$9))</f>
        <v>0.68234814872037897</v>
      </c>
      <c r="R24">
        <f>IF($H24="s-curve",$E24+($G24-$E24)*$O$2/(1+EXP($O$3*(COUNT($L$9:R$9)+$O$4))),TREND($E24:$G24,$E$9:$G$9,R$9))</f>
        <v>0.70369004032713844</v>
      </c>
      <c r="S24">
        <f>IF($H24="s-curve",$E24+($G24-$E24)*$O$2/(1+EXP($O$3*(COUNT($L$9:S$9)+$O$4))),TREND($E24:$G24,$E$9:$G$9,S$9))</f>
        <v>0.72832852032984285</v>
      </c>
      <c r="T24">
        <f>IF($H24="s-curve",$E24+($G24-$E24)*$O$2/(1+EXP($O$3*(COUNT($L$9:T$9)+$O$4))),TREND($E24:$G24,$E$9:$G$9,T$9))</f>
        <v>0.75574430642031121</v>
      </c>
      <c r="U24">
        <f>IF($H24="s-curve",$E24+($G24-$E24)*$O$2/(1+EXP($O$3*(COUNT($L$9:U$9)+$O$4))),TREND($E24:$G24,$E$9:$G$9,U$9))</f>
        <v>0.78502806186250018</v>
      </c>
      <c r="V24">
        <f>IF($H24="s-curve",$E24+($G24-$E24)*$O$2/(1+EXP($O$3*(COUNT($L$9:V$9)+$O$4))),TREND($E24:$G24,$E$9:$G$9,V$9))</f>
        <v>0.8149719381374998</v>
      </c>
      <c r="W24">
        <f>IF($H24="s-curve",$E24+($G24-$E24)*$O$2/(1+EXP($O$3*(COUNT($L$9:W$9)+$O$4))),TREND($E24:$G24,$E$9:$G$9,W$9))</f>
        <v>0.84425569357968877</v>
      </c>
      <c r="X24">
        <f>IF($H24="s-curve",$E24+($G24-$E24)*$O$2/(1+EXP($O$3*(COUNT($L$9:X$9)+$O$4))),TREND($E24:$G24,$E$9:$G$9,X$9))</f>
        <v>0.87167147967015723</v>
      </c>
      <c r="Y24">
        <f>IF($H24="s-curve",$E24+($G24-$E24)*$O$2/(1+EXP($O$3*(COUNT($L$9:Y$9)+$O$4))),TREND($E24:$G24,$E$9:$G$9,Y$9))</f>
        <v>0.89630995967286164</v>
      </c>
      <c r="Z24">
        <f>IF($H24="s-curve",$E24+($G24-$E24)*$O$2/(1+EXP($O$3*(COUNT($L$9:Z$9)+$O$4))),TREND($E24:$G24,$E$9:$G$9,Z$9))</f>
        <v>0.91765185127962101</v>
      </c>
      <c r="AA24">
        <f>IF($H24="s-curve",$E24+($G24-$E24)*$O$2/(1+EXP($O$3*(COUNT($L$9:AA$9)+$O$4))),TREND($E24:$G24,$E$9:$G$9,AA$9))</f>
        <v>0.93555642016936591</v>
      </c>
      <c r="AB24">
        <f>IF($H24="s-curve",$E24+($G24-$E24)*$O$2/(1+EXP($O$3*(COUNT($L$9:AB$9)+$O$4))),TREND($E24:$G24,$E$9:$G$9,AB$9))</f>
        <v>0.95017865672503343</v>
      </c>
      <c r="AC24">
        <f>IF($H24="s-curve",$E24+($G24-$E24)*$O$2/(1+EXP($O$3*(COUNT($L$9:AC$9)+$O$4))),TREND($E24:$G24,$E$9:$G$9,AC$9))</f>
        <v>0.96186021404035627</v>
      </c>
      <c r="AD24">
        <f>IF($H24="s-curve",$E24+($G24-$E24)*$O$2/(1+EXP($O$3*(COUNT($L$9:AD$9)+$O$4))),TREND($E24:$G24,$E$9:$G$9,AD$9))</f>
        <v>0.97102940585539288</v>
      </c>
      <c r="AE24">
        <f>IF($H24="s-curve",$E24+($G24-$E24)*$O$2/(1+EXP($O$3*(COUNT($L$9:AE$9)+$O$4))),TREND($E24:$G24,$E$9:$G$9,AE$9))</f>
        <v>0.97812747311362369</v>
      </c>
      <c r="AF24">
        <f>IF($H24="s-curve",$E24+($G24-$E24)*$O$2/(1+EXP($O$3*(COUNT($L$9:AF$9)+$O$4))),TREND($E24:$G24,$E$9:$G$9,AF$9))</f>
        <v>0.98356348871981403</v>
      </c>
      <c r="AG24">
        <f>IF($H24="s-curve",$E24+($G24-$E24)*$O$2/(1+EXP($O$3*(COUNT($L$9:AG$9)+$O$4))),TREND($E24:$G24,$E$9:$G$9,AG$9))</f>
        <v>0.98769245625714075</v>
      </c>
      <c r="AH24">
        <f>IF($H24="s-curve",$E24+($G24-$E24)*$O$2/(1+EXP($O$3*(COUNT($L$9:AH$9)+$O$4))),TREND($E24:$G24,$E$9:$G$9,AH$9))</f>
        <v>0.99080905203598979</v>
      </c>
      <c r="AI24">
        <f>IF($H24="s-curve",$E24+($G24-$E24)*$O$2/(1+EXP($O$3*(COUNT($L$9:AI$9)+$O$4))),TREND($E24:$G24,$E$9:$G$9,AI$9))</f>
        <v>0.99315038667370892</v>
      </c>
      <c r="AJ24">
        <f>IF($H24="s-curve",$E24+($G24-$E24)*$O$2/(1+EXP($O$3*(COUNT($L$9:AJ$9)+$O$4))),TREND($E24:$G24,$E$9:$G$9,AJ$9))</f>
        <v>0.99490306021435537</v>
      </c>
      <c r="AK24">
        <f>IF($H24="s-curve",$E24+($G24-$E24)*$O$2/(1+EXP($O$3*(COUNT($L$9:AK$9)+$O$4))),TREND($E24:$G24,$E$9:$G$9,AK$9))</f>
        <v>0.99621158256722153</v>
      </c>
      <c r="AL24">
        <f>IF($H24="s-curve",$E24+($G24-$E24)*$O$2/(1+EXP($O$3*(COUNT($L$9:AL$9)+$O$4))),TREND($E24:$G24,$E$9:$G$9,AL$9))</f>
        <v>0.99718656513800186</v>
      </c>
      <c r="AM24">
        <f>IF($H24="s-curve",$E24+($G24-$E24)*$O$2/(1+EXP($O$3*(COUNT($L$9:AM$9)+$O$4))),TREND($E24:$G24,$E$9:$G$9,AM$9))</f>
        <v>0.99791194972257657</v>
      </c>
    </row>
    <row r="25" spans="1:39" x14ac:dyDescent="0.25">
      <c r="C25" t="s">
        <v>2</v>
      </c>
      <c r="E25" s="22">
        <f>'SYVbT-passenger'!D3/SUM('SYVbT-passenger'!3:3)*3</f>
        <v>0.29802375741500553</v>
      </c>
      <c r="F25" s="22"/>
      <c r="G25" s="22">
        <f>G32*3</f>
        <v>0.15850139443373243</v>
      </c>
      <c r="H25" s="7" t="str">
        <f>IF(E25=G25,"n/a",IF(OR(C25="battery electric vehicle",C25="natural gas vehicle",C25="plugin hybrid vehicle"),"s-curve","linear"))</f>
        <v>s-curve</v>
      </c>
      <c r="J25" s="22">
        <f t="shared" si="1"/>
        <v>0.29802375741500553</v>
      </c>
      <c r="K25">
        <f>IF($H25="s-curve",$E25+($G25-$E25)*$I$2/(1+EXP($I$3*(COUNT($J$9:K$9)+$I$4))),TREND($E25:$G25,$E$9:$G$9,K$9))</f>
        <v>0.29596244960239987</v>
      </c>
      <c r="L25">
        <f>IF($H25="s-curve",$E25+($G25-$E25)*$I$2/(1+EXP($I$3*(COUNT($J$9:L$9)+$I$4))),TREND($E25:$G25,$E$9:$G$9,L$9))</f>
        <v>0.29525559107671612</v>
      </c>
      <c r="M25">
        <f>IF($H25="s-curve",$E25+($G25-$E25)*$I$2/(1+EXP($I$3*(COUNT($J$9:M$9)+$I$4))),TREND($E25:$G25,$E$9:$G$9,M$9))</f>
        <v>0.29431288202296346</v>
      </c>
      <c r="N25">
        <f>IF($H25="s-curve",$E25+($G25-$E25)*$I$2/(1+EXP($I$3*(COUNT($J$9:N$9)+$I$4))),TREND($E25:$G25,$E$9:$G$9,N$9))</f>
        <v>0.2930607810336332</v>
      </c>
      <c r="O25">
        <f>IF($H25="s-curve",$E25+($G25-$E25)*$I$2/(1+EXP($I$3*(COUNT($J$9:O$9)+$I$4))),TREND($E25:$G25,$E$9:$G$9,O$9))</f>
        <v>0.29140678752282123</v>
      </c>
      <c r="P25">
        <f>IF($H25="s-curve",$E25+($G25-$E25)*$I$2/(1+EXP($I$3*(COUNT($J$9:P$9)+$I$4))),TREND($E25:$G25,$E$9:$G$9,P$9))</f>
        <v>0.28923756597307232</v>
      </c>
      <c r="Q25">
        <f>IF($H25="s-curve",$E25+($G25-$E25)*$I$2/(1+EXP($I$3*(COUNT($J$9:Q$9)+$I$4))),TREND($E25:$G25,$E$9:$G$9,Q$9))</f>
        <v>0.28641930626464923</v>
      </c>
      <c r="R25">
        <f>IF($H25="s-curve",$E25+($G25-$E25)*$I$2/(1+EXP($I$3*(COUNT($J$9:R$9)+$I$4))),TREND($E25:$G25,$E$9:$G$9,R$9))</f>
        <v>0.28280231112804816</v>
      </c>
      <c r="S25">
        <f>IF($H25="s-curve",$E25+($G25-$E25)*$I$2/(1+EXP($I$3*(COUNT($J$9:S$9)+$I$4))),TREND($E25:$G25,$E$9:$G$9,S$9))</f>
        <v>0.27823236164867954</v>
      </c>
      <c r="T25">
        <f>IF($H25="s-curve",$E25+($G25-$E25)*$I$2/(1+EXP($I$3*(COUNT($J$9:T$9)+$I$4))),TREND($E25:$G25,$E$9:$G$9,T$9))</f>
        <v>0.2725713172654462</v>
      </c>
      <c r="U25">
        <f>IF($H25="s-curve",$E25+($G25-$E25)*$I$2/(1+EXP($I$3*(COUNT($J$9:U$9)+$I$4))),TREND($E25:$G25,$E$9:$G$9,U$9))</f>
        <v>0.26572778823718668</v>
      </c>
      <c r="V25">
        <f>IF($H25="s-curve",$E25+($G25-$E25)*$I$2/(1+EXP($I$3*(COUNT($J$9:V$9)+$I$4))),TREND($E25:$G25,$E$9:$G$9,V$9))</f>
        <v>0.25769474900033379</v>
      </c>
      <c r="W25">
        <f>IF($H25="s-curve",$E25+($G25-$E25)*$I$2/(1+EXP($I$3*(COUNT($J$9:W$9)+$I$4))),TREND($E25:$G25,$E$9:$G$9,W$9))</f>
        <v>0.24858488795211589</v>
      </c>
      <c r="X25">
        <f>IF($H25="s-curve",$E25+($G25-$E25)*$I$2/(1+EXP($I$3*(COUNT($J$9:X$9)+$I$4))),TREND($E25:$G25,$E$9:$G$9,X$9))</f>
        <v>0.23864897177620478</v>
      </c>
      <c r="Y25">
        <f>IF($H25="s-curve",$E25+($G25-$E25)*$I$2/(1+EXP($I$3*(COUNT($J$9:Y$9)+$I$4))),TREND($E25:$G25,$E$9:$G$9,Y$9))</f>
        <v>0.22826257592436899</v>
      </c>
      <c r="Z25">
        <f>IF($H25="s-curve",$E25+($G25-$E25)*$I$2/(1+EXP($I$3*(COUNT($J$9:Z$9)+$I$4))),TREND($E25:$G25,$E$9:$G$9,Z$9))</f>
        <v>0.21787618007253318</v>
      </c>
      <c r="AA25">
        <f>IF($H25="s-curve",$E25+($G25-$E25)*$I$2/(1+EXP($I$3*(COUNT($J$9:AA$9)+$I$4))),TREND($E25:$G25,$E$9:$G$9,AA$9))</f>
        <v>0.20794026389662207</v>
      </c>
      <c r="AB25">
        <f>IF($H25="s-curve",$E25+($G25-$E25)*$I$2/(1+EXP($I$3*(COUNT($J$9:AB$9)+$I$4))),TREND($E25:$G25,$E$9:$G$9,AB$9))</f>
        <v>0.19883040284840414</v>
      </c>
      <c r="AC25">
        <f>IF($H25="s-curve",$E25+($G25-$E25)*$I$2/(1+EXP($I$3*(COUNT($J$9:AC$9)+$I$4))),TREND($E25:$G25,$E$9:$G$9,AC$9))</f>
        <v>0.19079736361155128</v>
      </c>
      <c r="AD25">
        <f>IF($H25="s-curve",$E25+($G25-$E25)*$I$2/(1+EXP($I$3*(COUNT($J$9:AD$9)+$I$4))),TREND($E25:$G25,$E$9:$G$9,AD$9))</f>
        <v>0.18395383458329176</v>
      </c>
      <c r="AE25">
        <f>IF($H25="s-curve",$E25+($G25-$E25)*$I$2/(1+EXP($I$3*(COUNT($J$9:AE$9)+$I$4))),TREND($E25:$G25,$E$9:$G$9,AE$9))</f>
        <v>0.17829279020005839</v>
      </c>
      <c r="AF25">
        <f>IF($H25="s-curve",$E25+($G25-$E25)*$I$2/(1+EXP($I$3*(COUNT($J$9:AF$9)+$I$4))),TREND($E25:$G25,$E$9:$G$9,AF$9))</f>
        <v>0.17372284072068978</v>
      </c>
      <c r="AG25">
        <f>IF($H25="s-curve",$E25+($G25-$E25)*$I$2/(1+EXP($I$3*(COUNT($J$9:AG$9)+$I$4))),TREND($E25:$G25,$E$9:$G$9,AG$9))</f>
        <v>0.17010584558408873</v>
      </c>
      <c r="AH25">
        <f>IF($H25="s-curve",$E25+($G25-$E25)*$I$2/(1+EXP($I$3*(COUNT($J$9:AH$9)+$I$4))),TREND($E25:$G25,$E$9:$G$9,AH$9))</f>
        <v>0.16728758587566564</v>
      </c>
      <c r="AI25">
        <f>IF($H25="s-curve",$E25+($G25-$E25)*$I$2/(1+EXP($I$3*(COUNT($J$9:AI$9)+$I$4))),TREND($E25:$G25,$E$9:$G$9,AI$9))</f>
        <v>0.1651183643259167</v>
      </c>
      <c r="AJ25">
        <f>IF($H25="s-curve",$E25+($G25-$E25)*$I$2/(1+EXP($I$3*(COUNT($J$9:AJ$9)+$I$4))),TREND($E25:$G25,$E$9:$G$9,AJ$9))</f>
        <v>0.16346437081510473</v>
      </c>
      <c r="AK25">
        <f>IF($H25="s-curve",$E25+($G25-$E25)*$I$2/(1+EXP($I$3*(COUNT($J$9:AK$9)+$I$4))),TREND($E25:$G25,$E$9:$G$9,AK$9))</f>
        <v>0.1622122698257745</v>
      </c>
      <c r="AL25">
        <f>IF($H25="s-curve",$E25+($G25-$E25)*$I$2/(1+EXP($I$3*(COUNT($J$9:AL$9)+$I$4))),TREND($E25:$G25,$E$9:$G$9,AL$9))</f>
        <v>0.16126956077202181</v>
      </c>
      <c r="AM25">
        <f>IF($H25="s-curve",$E25+($G25-$E25)*$I$2/(1+EXP($I$3*(COUNT($J$9:AM$9)+$I$4))),TREND($E25:$G25,$E$9:$G$9,AM$9))</f>
        <v>0.16056270224633809</v>
      </c>
    </row>
    <row r="26" spans="1:39" x14ac:dyDescent="0.25">
      <c r="C26" t="s">
        <v>3</v>
      </c>
      <c r="E26" s="22">
        <f>'SYVbT-passenger'!D3/SUM('SYVbT-passenger'!3:3)*3</f>
        <v>0.29802375741500553</v>
      </c>
      <c r="F26" s="22"/>
      <c r="G26" s="22">
        <f>E26</f>
        <v>0.29802375741500553</v>
      </c>
      <c r="H26" s="7" t="str">
        <f>IF(E26=G26,"n/a",IF(OR(C26="battery electric vehicle",C26="natural gas vehicle",C26="plugin hybrid vehicle"),"s-curve","linear"))</f>
        <v>n/a</v>
      </c>
      <c r="J26" s="22">
        <f t="shared" si="1"/>
        <v>0.29802375741500553</v>
      </c>
      <c r="K26" t="e">
        <f>IF($H26="s-curve",$E26+($G26-$E26)*$I$2/(1+EXP($I$3*(COUNT($J$9:K$9)+$I$4))),TREND($E26:$G26,$E$9:$G$9,K$9))</f>
        <v>#VALUE!</v>
      </c>
      <c r="L26" t="e">
        <f>IF($H26="s-curve",$E26+($G26-$E26)*$I$2/(1+EXP($I$3*(COUNT($J$9:L$9)+$I$4))),TREND($E26:$G26,$E$9:$G$9,L$9))</f>
        <v>#VALUE!</v>
      </c>
      <c r="M26" t="e">
        <f>IF($H26="s-curve",$E26+($G26-$E26)*$I$2/(1+EXP($I$3*(COUNT($J$9:M$9)+$I$4))),TREND($E26:$G26,$E$9:$G$9,M$9))</f>
        <v>#VALUE!</v>
      </c>
      <c r="N26" t="e">
        <f>IF($H26="s-curve",$E26+($G26-$E26)*$I$2/(1+EXP($I$3*(COUNT($J$9:N$9)+$I$4))),TREND($E26:$G26,$E$9:$G$9,N$9))</f>
        <v>#VALUE!</v>
      </c>
      <c r="O26" t="e">
        <f>IF($H26="s-curve",$E26+($G26-$E26)*$I$2/(1+EXP($I$3*(COUNT($J$9:O$9)+$I$4))),TREND($E26:$G26,$E$9:$G$9,O$9))</f>
        <v>#VALUE!</v>
      </c>
      <c r="P26" t="e">
        <f>IF($H26="s-curve",$E26+($G26-$E26)*$I$2/(1+EXP($I$3*(COUNT($J$9:P$9)+$I$4))),TREND($E26:$G26,$E$9:$G$9,P$9))</f>
        <v>#VALUE!</v>
      </c>
      <c r="Q26" t="e">
        <f>IF($H26="s-curve",$E26+($G26-$E26)*$I$2/(1+EXP($I$3*(COUNT($J$9:Q$9)+$I$4))),TREND($E26:$G26,$E$9:$G$9,Q$9))</f>
        <v>#VALUE!</v>
      </c>
      <c r="R26" t="e">
        <f>IF($H26="s-curve",$E26+($G26-$E26)*$I$2/(1+EXP($I$3*(COUNT($J$9:R$9)+$I$4))),TREND($E26:$G26,$E$9:$G$9,R$9))</f>
        <v>#VALUE!</v>
      </c>
      <c r="S26" t="e">
        <f>IF($H26="s-curve",$E26+($G26-$E26)*$I$2/(1+EXP($I$3*(COUNT($J$9:S$9)+$I$4))),TREND($E26:$G26,$E$9:$G$9,S$9))</f>
        <v>#VALUE!</v>
      </c>
      <c r="T26" t="e">
        <f>IF($H26="s-curve",$E26+($G26-$E26)*$I$2/(1+EXP($I$3*(COUNT($J$9:T$9)+$I$4))),TREND($E26:$G26,$E$9:$G$9,T$9))</f>
        <v>#VALUE!</v>
      </c>
      <c r="U26" t="e">
        <f>IF($H26="s-curve",$E26+($G26-$E26)*$I$2/(1+EXP($I$3*(COUNT($J$9:U$9)+$I$4))),TREND($E26:$G26,$E$9:$G$9,U$9))</f>
        <v>#VALUE!</v>
      </c>
      <c r="V26" t="e">
        <f>IF($H26="s-curve",$E26+($G26-$E26)*$I$2/(1+EXP($I$3*(COUNT($J$9:V$9)+$I$4))),TREND($E26:$G26,$E$9:$G$9,V$9))</f>
        <v>#VALUE!</v>
      </c>
      <c r="W26" t="e">
        <f>IF($H26="s-curve",$E26+($G26-$E26)*$I$2/(1+EXP($I$3*(COUNT($J$9:W$9)+$I$4))),TREND($E26:$G26,$E$9:$G$9,W$9))</f>
        <v>#VALUE!</v>
      </c>
      <c r="X26" t="e">
        <f>IF($H26="s-curve",$E26+($G26-$E26)*$I$2/(1+EXP($I$3*(COUNT($J$9:X$9)+$I$4))),TREND($E26:$G26,$E$9:$G$9,X$9))</f>
        <v>#VALUE!</v>
      </c>
      <c r="Y26" t="e">
        <f>IF($H26="s-curve",$E26+($G26-$E26)*$I$2/(1+EXP($I$3*(COUNT($J$9:Y$9)+$I$4))),TREND($E26:$G26,$E$9:$G$9,Y$9))</f>
        <v>#VALUE!</v>
      </c>
      <c r="Z26" t="e">
        <f>IF($H26="s-curve",$E26+($G26-$E26)*$I$2/(1+EXP($I$3*(COUNT($J$9:Z$9)+$I$4))),TREND($E26:$G26,$E$9:$G$9,Z$9))</f>
        <v>#VALUE!</v>
      </c>
      <c r="AA26" t="e">
        <f>IF($H26="s-curve",$E26+($G26-$E26)*$I$2/(1+EXP($I$3*(COUNT($J$9:AA$9)+$I$4))),TREND($E26:$G26,$E$9:$G$9,AA$9))</f>
        <v>#VALUE!</v>
      </c>
      <c r="AB26" t="e">
        <f>IF($H26="s-curve",$E26+($G26-$E26)*$I$2/(1+EXP($I$3*(COUNT($J$9:AB$9)+$I$4))),TREND($E26:$G26,$E$9:$G$9,AB$9))</f>
        <v>#VALUE!</v>
      </c>
      <c r="AC26" t="e">
        <f>IF($H26="s-curve",$E26+($G26-$E26)*$I$2/(1+EXP($I$3*(COUNT($J$9:AC$9)+$I$4))),TREND($E26:$G26,$E$9:$G$9,AC$9))</f>
        <v>#VALUE!</v>
      </c>
      <c r="AD26" t="e">
        <f>IF($H26="s-curve",$E26+($G26-$E26)*$I$2/(1+EXP($I$3*(COUNT($J$9:AD$9)+$I$4))),TREND($E26:$G26,$E$9:$G$9,AD$9))</f>
        <v>#VALUE!</v>
      </c>
      <c r="AE26" t="e">
        <f>IF($H26="s-curve",$E26+($G26-$E26)*$I$2/(1+EXP($I$3*(COUNT($J$9:AE$9)+$I$4))),TREND($E26:$G26,$E$9:$G$9,AE$9))</f>
        <v>#VALUE!</v>
      </c>
      <c r="AF26" t="e">
        <f>IF($H26="s-curve",$E26+($G26-$E26)*$I$2/(1+EXP($I$3*(COUNT($J$9:AF$9)+$I$4))),TREND($E26:$G26,$E$9:$G$9,AF$9))</f>
        <v>#VALUE!</v>
      </c>
      <c r="AG26" t="e">
        <f>IF($H26="s-curve",$E26+($G26-$E26)*$I$2/(1+EXP($I$3*(COUNT($J$9:AG$9)+$I$4))),TREND($E26:$G26,$E$9:$G$9,AG$9))</f>
        <v>#VALUE!</v>
      </c>
      <c r="AH26" t="e">
        <f>IF($H26="s-curve",$E26+($G26-$E26)*$I$2/(1+EXP($I$3*(COUNT($J$9:AH$9)+$I$4))),TREND($E26:$G26,$E$9:$G$9,AH$9))</f>
        <v>#VALUE!</v>
      </c>
      <c r="AI26" t="e">
        <f>IF($H26="s-curve",$E26+($G26-$E26)*$I$2/(1+EXP($I$3*(COUNT($J$9:AI$9)+$I$4))),TREND($E26:$G26,$E$9:$G$9,AI$9))</f>
        <v>#VALUE!</v>
      </c>
      <c r="AJ26" t="e">
        <f>IF($H26="s-curve",$E26+($G26-$E26)*$I$2/(1+EXP($I$3*(COUNT($J$9:AJ$9)+$I$4))),TREND($E26:$G26,$E$9:$G$9,AJ$9))</f>
        <v>#VALUE!</v>
      </c>
      <c r="AK26" t="e">
        <f>IF($H26="s-curve",$E26+($G26-$E26)*$I$2/(1+EXP($I$3*(COUNT($J$9:AK$9)+$I$4))),TREND($E26:$G26,$E$9:$G$9,AK$9))</f>
        <v>#VALUE!</v>
      </c>
      <c r="AL26" t="e">
        <f>IF($H26="s-curve",$E26+($G26-$E26)*$I$2/(1+EXP($I$3*(COUNT($J$9:AL$9)+$I$4))),TREND($E26:$G26,$E$9:$G$9,AL$9))</f>
        <v>#VALUE!</v>
      </c>
      <c r="AM26" t="e">
        <f>IF($H26="s-curve",$E26+($G26-$E26)*$I$2/(1+EXP($I$3*(COUNT($J$9:AM$9)+$I$4))),TREND($E26:$G26,$E$9:$G$9,AM$9))</f>
        <v>#VALUE!</v>
      </c>
    </row>
    <row r="27" spans="1:39" x14ac:dyDescent="0.25">
      <c r="C27" t="s">
        <v>4</v>
      </c>
      <c r="E27">
        <v>1</v>
      </c>
      <c r="F27"/>
      <c r="G27">
        <v>1</v>
      </c>
      <c r="H27" s="7" t="str">
        <f>IF(E27=G27,"n/a",IF(OR(C27="battery electric vehicle",C27="natural gas vehicle",C27="plugin hybrid vehicle"),"s-curve","linear"))</f>
        <v>n/a</v>
      </c>
      <c r="J27" s="22">
        <f t="shared" si="1"/>
        <v>1</v>
      </c>
      <c r="K27" t="e">
        <f>IF($H27="s-curve",$E27+($G27-$E27)*$I$2/(1+EXP($I$3*(COUNT($J$9:K$9)+$I$4))),TREND($E27:$G27,$E$9:$G$9,K$9))</f>
        <v>#VALUE!</v>
      </c>
      <c r="L27" t="e">
        <f>IF($H27="s-curve",$E27+($G27-$E27)*$I$2/(1+EXP($I$3*(COUNT($J$9:L$9)+$I$4))),TREND($E27:$G27,$E$9:$G$9,L$9))</f>
        <v>#VALUE!</v>
      </c>
      <c r="M27" t="e">
        <f>IF($H27="s-curve",$E27+($G27-$E27)*$I$2/(1+EXP($I$3*(COUNT($J$9:M$9)+$I$4))),TREND($E27:$G27,$E$9:$G$9,M$9))</f>
        <v>#VALUE!</v>
      </c>
      <c r="N27" t="e">
        <f>IF($H27="s-curve",$E27+($G27-$E27)*$I$2/(1+EXP($I$3*(COUNT($J$9:N$9)+$I$4))),TREND($E27:$G27,$E$9:$G$9,N$9))</f>
        <v>#VALUE!</v>
      </c>
      <c r="O27" t="e">
        <f>IF($H27="s-curve",$E27+($G27-$E27)*$I$2/(1+EXP($I$3*(COUNT($J$9:O$9)+$I$4))),TREND($E27:$G27,$E$9:$G$9,O$9))</f>
        <v>#VALUE!</v>
      </c>
      <c r="P27" t="e">
        <f>IF($H27="s-curve",$E27+($G27-$E27)*$I$2/(1+EXP($I$3*(COUNT($J$9:P$9)+$I$4))),TREND($E27:$G27,$E$9:$G$9,P$9))</f>
        <v>#VALUE!</v>
      </c>
      <c r="Q27" t="e">
        <f>IF($H27="s-curve",$E27+($G27-$E27)*$I$2/(1+EXP($I$3*(COUNT($J$9:Q$9)+$I$4))),TREND($E27:$G27,$E$9:$G$9,Q$9))</f>
        <v>#VALUE!</v>
      </c>
      <c r="R27" t="e">
        <f>IF($H27="s-curve",$E27+($G27-$E27)*$I$2/(1+EXP($I$3*(COUNT($J$9:R$9)+$I$4))),TREND($E27:$G27,$E$9:$G$9,R$9))</f>
        <v>#VALUE!</v>
      </c>
      <c r="S27" t="e">
        <f>IF($H27="s-curve",$E27+($G27-$E27)*$I$2/(1+EXP($I$3*(COUNT($J$9:S$9)+$I$4))),TREND($E27:$G27,$E$9:$G$9,S$9))</f>
        <v>#VALUE!</v>
      </c>
      <c r="T27" t="e">
        <f>IF($H27="s-curve",$E27+($G27-$E27)*$I$2/(1+EXP($I$3*(COUNT($J$9:T$9)+$I$4))),TREND($E27:$G27,$E$9:$G$9,T$9))</f>
        <v>#VALUE!</v>
      </c>
      <c r="U27" t="e">
        <f>IF($H27="s-curve",$E27+($G27-$E27)*$I$2/(1+EXP($I$3*(COUNT($J$9:U$9)+$I$4))),TREND($E27:$G27,$E$9:$G$9,U$9))</f>
        <v>#VALUE!</v>
      </c>
      <c r="V27" t="e">
        <f>IF($H27="s-curve",$E27+($G27-$E27)*$I$2/(1+EXP($I$3*(COUNT($J$9:V$9)+$I$4))),TREND($E27:$G27,$E$9:$G$9,V$9))</f>
        <v>#VALUE!</v>
      </c>
      <c r="W27" t="e">
        <f>IF($H27="s-curve",$E27+($G27-$E27)*$I$2/(1+EXP($I$3*(COUNT($J$9:W$9)+$I$4))),TREND($E27:$G27,$E$9:$G$9,W$9))</f>
        <v>#VALUE!</v>
      </c>
      <c r="X27" t="e">
        <f>IF($H27="s-curve",$E27+($G27-$E27)*$I$2/(1+EXP($I$3*(COUNT($J$9:X$9)+$I$4))),TREND($E27:$G27,$E$9:$G$9,X$9))</f>
        <v>#VALUE!</v>
      </c>
      <c r="Y27" t="e">
        <f>IF($H27="s-curve",$E27+($G27-$E27)*$I$2/(1+EXP($I$3*(COUNT($J$9:Y$9)+$I$4))),TREND($E27:$G27,$E$9:$G$9,Y$9))</f>
        <v>#VALUE!</v>
      </c>
      <c r="Z27" t="e">
        <f>IF($H27="s-curve",$E27+($G27-$E27)*$I$2/(1+EXP($I$3*(COUNT($J$9:Z$9)+$I$4))),TREND($E27:$G27,$E$9:$G$9,Z$9))</f>
        <v>#VALUE!</v>
      </c>
      <c r="AA27" t="e">
        <f>IF($H27="s-curve",$E27+($G27-$E27)*$I$2/(1+EXP($I$3*(COUNT($J$9:AA$9)+$I$4))),TREND($E27:$G27,$E$9:$G$9,AA$9))</f>
        <v>#VALUE!</v>
      </c>
      <c r="AB27" t="e">
        <f>IF($H27="s-curve",$E27+($G27-$E27)*$I$2/(1+EXP($I$3*(COUNT($J$9:AB$9)+$I$4))),TREND($E27:$G27,$E$9:$G$9,AB$9))</f>
        <v>#VALUE!</v>
      </c>
      <c r="AC27" t="e">
        <f>IF($H27="s-curve",$E27+($G27-$E27)*$I$2/(1+EXP($I$3*(COUNT($J$9:AC$9)+$I$4))),TREND($E27:$G27,$E$9:$G$9,AC$9))</f>
        <v>#VALUE!</v>
      </c>
      <c r="AD27" t="e">
        <f>IF($H27="s-curve",$E27+($G27-$E27)*$I$2/(1+EXP($I$3*(COUNT($J$9:AD$9)+$I$4))),TREND($E27:$G27,$E$9:$G$9,AD$9))</f>
        <v>#VALUE!</v>
      </c>
      <c r="AE27" t="e">
        <f>IF($H27="s-curve",$E27+($G27-$E27)*$I$2/(1+EXP($I$3*(COUNT($J$9:AE$9)+$I$4))),TREND($E27:$G27,$E$9:$G$9,AE$9))</f>
        <v>#VALUE!</v>
      </c>
      <c r="AF27" t="e">
        <f>IF($H27="s-curve",$E27+($G27-$E27)*$I$2/(1+EXP($I$3*(COUNT($J$9:AF$9)+$I$4))),TREND($E27:$G27,$E$9:$G$9,AF$9))</f>
        <v>#VALUE!</v>
      </c>
      <c r="AG27" t="e">
        <f>IF($H27="s-curve",$E27+($G27-$E27)*$I$2/(1+EXP($I$3*(COUNT($J$9:AG$9)+$I$4))),TREND($E27:$G27,$E$9:$G$9,AG$9))</f>
        <v>#VALUE!</v>
      </c>
      <c r="AH27" t="e">
        <f>IF($H27="s-curve",$E27+($G27-$E27)*$I$2/(1+EXP($I$3*(COUNT($J$9:AH$9)+$I$4))),TREND($E27:$G27,$E$9:$G$9,AH$9))</f>
        <v>#VALUE!</v>
      </c>
      <c r="AI27" t="e">
        <f>IF($H27="s-curve",$E27+($G27-$E27)*$I$2/(1+EXP($I$3*(COUNT($J$9:AI$9)+$I$4))),TREND($E27:$G27,$E$9:$G$9,AI$9))</f>
        <v>#VALUE!</v>
      </c>
      <c r="AJ27" t="e">
        <f>IF($H27="s-curve",$E27+($G27-$E27)*$I$2/(1+EXP($I$3*(COUNT($J$9:AJ$9)+$I$4))),TREND($E27:$G27,$E$9:$G$9,AJ$9))</f>
        <v>#VALUE!</v>
      </c>
      <c r="AK27" t="e">
        <f>IF($H27="s-curve",$E27+($G27-$E27)*$I$2/(1+EXP($I$3*(COUNT($J$9:AK$9)+$I$4))),TREND($E27:$G27,$E$9:$G$9,AK$9))</f>
        <v>#VALUE!</v>
      </c>
      <c r="AL27" t="e">
        <f>IF($H27="s-curve",$E27+($G27-$E27)*$I$2/(1+EXP($I$3*(COUNT($J$9:AL$9)+$I$4))),TREND($E27:$G27,$E$9:$G$9,AL$9))</f>
        <v>#VALUE!</v>
      </c>
      <c r="AM27" t="e">
        <f>IF($H27="s-curve",$E27+($G27-$E27)*$I$2/(1+EXP($I$3*(COUNT($J$9:AM$9)+$I$4))),TREND($E27:$G27,$E$9:$G$9,AM$9))</f>
        <v>#VALUE!</v>
      </c>
    </row>
    <row r="28" spans="1:39" x14ac:dyDescent="0.25">
      <c r="C28" t="s">
        <v>5</v>
      </c>
      <c r="E28" s="22">
        <f>'SYVbT-passenger'!F3/SUM('SYVbT-passenger'!3:3)*3</f>
        <v>0</v>
      </c>
      <c r="F28" s="22"/>
      <c r="G28" s="22">
        <f>G35*3</f>
        <v>6.0000000000000001E-3</v>
      </c>
      <c r="H28" s="7" t="str">
        <f>IF(E28=G28,"n/a",IF(OR(C28="battery electric vehicle",C28="natural gas vehicle",C28="plugin hybrid vehicle"),"s-curve","linear"))</f>
        <v>s-curve</v>
      </c>
      <c r="J28" s="22">
        <f t="shared" si="1"/>
        <v>0</v>
      </c>
      <c r="K28">
        <f>IF($H28="s-curve",$E28+($G28-$E28)*$I$2/(1+EXP($I$3*(COUNT($J$9:K$9)+$I$4))),TREND($E28:$G28,$E$9:$G$9,K$9))</f>
        <v>8.8644190159638335E-5</v>
      </c>
      <c r="L28">
        <f>IF($H28="s-curve",$E28+($G28-$E28)*$I$2/(1+EXP($I$3*(COUNT($J$9:L$9)+$I$4))),TREND($E28:$G28,$E$9:$G$9,L$9))</f>
        <v>1.1904183440446507E-4</v>
      </c>
      <c r="M28">
        <f>IF($H28="s-curve",$E28+($G28-$E28)*$I$2/(1+EXP($I$3*(COUNT($J$9:M$9)+$I$4))),TREND($E28:$G28,$E$9:$G$9,M$9))</f>
        <v>1.5958196146119519E-4</v>
      </c>
      <c r="N28">
        <f>IF($H28="s-curve",$E28+($G28-$E28)*$I$2/(1+EXP($I$3*(COUNT($J$9:N$9)+$I$4))),TREND($E28:$G28,$E$9:$G$9,N$9))</f>
        <v>2.1342713563581709E-4</v>
      </c>
      <c r="O28">
        <f>IF($H28="s-curve",$E28+($G28-$E28)*$I$2/(1+EXP($I$3*(COUNT($J$9:O$9)+$I$4))),TREND($E28:$G28,$E$9:$G$9,O$9))</f>
        <v>2.845552390654007E-4</v>
      </c>
      <c r="P28">
        <f>IF($H28="s-curve",$E28+($G28-$E28)*$I$2/(1+EXP($I$3*(COUNT($J$9:P$9)+$I$4))),TREND($E28:$G28,$E$9:$G$9,P$9))</f>
        <v>3.7784013634197905E-4</v>
      </c>
      <c r="Q28">
        <f>IF($H28="s-curve",$E28+($G28-$E28)*$I$2/(1+EXP($I$3*(COUNT($J$9:Q$9)+$I$4))),TREND($E28:$G28,$E$9:$G$9,Q$9))</f>
        <v>4.9903617896353422E-4</v>
      </c>
      <c r="R28">
        <f>IF($H28="s-curve",$E28+($G28-$E28)*$I$2/(1+EXP($I$3*(COUNT($J$9:R$9)+$I$4))),TREND($E28:$G28,$E$9:$G$9,R$9))</f>
        <v>6.5458092717367755E-4</v>
      </c>
      <c r="S28">
        <f>IF($H28="s-curve",$E28+($G28-$E28)*$I$2/(1+EXP($I$3*(COUNT($J$9:S$9)+$I$4))),TREND($E28:$G28,$E$9:$G$9,S$9))</f>
        <v>8.5110638940292692E-4</v>
      </c>
      <c r="T28">
        <f>IF($H28="s-curve",$E28+($G28-$E28)*$I$2/(1+EXP($I$3*(COUNT($J$9:T$9)+$I$4))),TREND($E28:$G28,$E$9:$G$9,T$9))</f>
        <v>1.0945531428381381E-3</v>
      </c>
      <c r="U28">
        <f>IF($H28="s-curve",$E28+($G28-$E28)*$I$2/(1+EXP($I$3*(COUNT($J$9:U$9)+$I$4))),TREND($E28:$G28,$E$9:$G$9,U$9))</f>
        <v>1.3888512990058942E-3</v>
      </c>
      <c r="V28">
        <f>IF($H28="s-curve",$E28+($G28-$E28)*$I$2/(1+EXP($I$3*(COUNT($J$9:V$9)+$I$4))),TREND($E28:$G28,$E$9:$G$9,V$9))</f>
        <v>1.7343029842499763E-3</v>
      </c>
      <c r="W28">
        <f>IF($H28="s-curve",$E28+($G28-$E28)*$I$2/(1+EXP($I$3*(COUNT($J$9:W$9)+$I$4))),TREND($E28:$G28,$E$9:$G$9,W$9))</f>
        <v>2.1260621626452273E-3</v>
      </c>
      <c r="X28">
        <f>IF($H28="s-curve",$E28+($G28-$E28)*$I$2/(1+EXP($I$3*(COUNT($J$9:X$9)+$I$4))),TREND($E28:$G28,$E$9:$G$9,X$9))</f>
        <v>2.553344899130046E-3</v>
      </c>
      <c r="Y28">
        <f>IF($H28="s-curve",$E28+($G28-$E28)*$I$2/(1+EXP($I$3*(COUNT($J$9:Y$9)+$I$4))),TREND($E28:$G28,$E$9:$G$9,Y$9))</f>
        <v>3.0000000000000001E-3</v>
      </c>
      <c r="Z28">
        <f>IF($H28="s-curve",$E28+($G28-$E28)*$I$2/(1+EXP($I$3*(COUNT($J$9:Z$9)+$I$4))),TREND($E28:$G28,$E$9:$G$9,Z$9))</f>
        <v>3.4466551008699542E-3</v>
      </c>
      <c r="AA28">
        <f>IF($H28="s-curve",$E28+($G28-$E28)*$I$2/(1+EXP($I$3*(COUNT($J$9:AA$9)+$I$4))),TREND($E28:$G28,$E$9:$G$9,AA$9))</f>
        <v>3.8739378373547728E-3</v>
      </c>
      <c r="AB28">
        <f>IF($H28="s-curve",$E28+($G28-$E28)*$I$2/(1+EXP($I$3*(COUNT($J$9:AB$9)+$I$4))),TREND($E28:$G28,$E$9:$G$9,AB$9))</f>
        <v>4.2656970157500234E-3</v>
      </c>
      <c r="AC28">
        <f>IF($H28="s-curve",$E28+($G28-$E28)*$I$2/(1+EXP($I$3*(COUNT($J$9:AC$9)+$I$4))),TREND($E28:$G28,$E$9:$G$9,AC$9))</f>
        <v>4.6111487009941055E-3</v>
      </c>
      <c r="AD28">
        <f>IF($H28="s-curve",$E28+($G28-$E28)*$I$2/(1+EXP($I$3*(COUNT($J$9:AD$9)+$I$4))),TREND($E28:$G28,$E$9:$G$9,AD$9))</f>
        <v>4.9054468571618614E-3</v>
      </c>
      <c r="AE28">
        <f>IF($H28="s-curve",$E28+($G28-$E28)*$I$2/(1+EXP($I$3*(COUNT($J$9:AE$9)+$I$4))),TREND($E28:$G28,$E$9:$G$9,AE$9))</f>
        <v>5.1488936105970736E-3</v>
      </c>
      <c r="AF28">
        <f>IF($H28="s-curve",$E28+($G28-$E28)*$I$2/(1+EXP($I$3*(COUNT($J$9:AF$9)+$I$4))),TREND($E28:$G28,$E$9:$G$9,AF$9))</f>
        <v>5.3454190728263228E-3</v>
      </c>
      <c r="AG28">
        <f>IF($H28="s-curve",$E28+($G28-$E28)*$I$2/(1+EXP($I$3*(COUNT($J$9:AG$9)+$I$4))),TREND($E28:$G28,$E$9:$G$9,AG$9))</f>
        <v>5.5009638210364665E-3</v>
      </c>
      <c r="AH28">
        <f>IF($H28="s-curve",$E28+($G28-$E28)*$I$2/(1+EXP($I$3*(COUNT($J$9:AH$9)+$I$4))),TREND($E28:$G28,$E$9:$G$9,AH$9))</f>
        <v>5.6221598636580217E-3</v>
      </c>
      <c r="AI28">
        <f>IF($H28="s-curve",$E28+($G28-$E28)*$I$2/(1+EXP($I$3*(COUNT($J$9:AI$9)+$I$4))),TREND($E28:$G28,$E$9:$G$9,AI$9))</f>
        <v>5.7154447609346001E-3</v>
      </c>
      <c r="AJ28">
        <f>IF($H28="s-curve",$E28+($G28-$E28)*$I$2/(1+EXP($I$3*(COUNT($J$9:AJ$9)+$I$4))),TREND($E28:$G28,$E$9:$G$9,AJ$9))</f>
        <v>5.7865728643641829E-3</v>
      </c>
      <c r="AK28">
        <f>IF($H28="s-curve",$E28+($G28-$E28)*$I$2/(1+EXP($I$3*(COUNT($J$9:AK$9)+$I$4))),TREND($E28:$G28,$E$9:$G$9,AK$9))</f>
        <v>5.840418038538805E-3</v>
      </c>
      <c r="AL28">
        <f>IF($H28="s-curve",$E28+($G28-$E28)*$I$2/(1+EXP($I$3*(COUNT($J$9:AL$9)+$I$4))),TREND($E28:$G28,$E$9:$G$9,AL$9))</f>
        <v>5.880958165595535E-3</v>
      </c>
      <c r="AM28">
        <f>IF($H28="s-curve",$E28+($G28-$E28)*$I$2/(1+EXP($I$3*(COUNT($J$9:AM$9)+$I$4))),TREND($E28:$G28,$E$9:$G$9,AM$9))</f>
        <v>5.9113558098403615E-3</v>
      </c>
    </row>
    <row r="29" spans="1:39" x14ac:dyDescent="0.25">
      <c r="C29" t="s">
        <v>124</v>
      </c>
      <c r="E29" s="22">
        <f>'SYVbT-passenger'!G3/SUM('SYVbT-passenger'!3:3)*3</f>
        <v>2.1496445375763083E-2</v>
      </c>
      <c r="F29" s="22"/>
      <c r="G29" s="22">
        <f>G36*($E$29/$E$36)*3</f>
        <v>0.53425472287359943</v>
      </c>
      <c r="H29" s="7" t="str">
        <f>IF(E29=G29,"n/a",IF(OR(C29="battery electric vehicle",C29="natural gas vehicle",C29="plugin hybrid vehicle",C29="hydrogen vehicle"),"s-curve","linear"))</f>
        <v>linear</v>
      </c>
      <c r="J29" s="22">
        <f t="shared" si="1"/>
        <v>2.1496445375763083E-2</v>
      </c>
      <c r="K29" t="e">
        <f>IF($H29="s-curve",$E29+($G29-$E29)*$I$2/(1+EXP($I$3*(COUNT($J$9:K$9)+$I$4))),TREND($E29:$G29,$E$9:$G$9,K$9))</f>
        <v>#VALUE!</v>
      </c>
      <c r="L29" t="e">
        <f>IF($H29="s-curve",$E29+($G29-$E29)*$I$2/(1+EXP($I$3*(COUNT($J$9:L$9)+$I$4))),TREND($E29:$G29,$E$9:$G$9,L$9))</f>
        <v>#VALUE!</v>
      </c>
      <c r="M29" t="e">
        <f>IF($H29="s-curve",$E29+($G29-$E29)*$I$2/(1+EXP($I$3*(COUNT($J$9:M$9)+$I$4))),TREND($E29:$G29,$E$9:$G$9,M$9))</f>
        <v>#VALUE!</v>
      </c>
      <c r="N29" t="e">
        <f>IF($H29="s-curve",$E29+($G29-$E29)*$I$2/(1+EXP($I$3*(COUNT($J$9:N$9)+$I$4))),TREND($E29:$G29,$E$9:$G$9,N$9))</f>
        <v>#VALUE!</v>
      </c>
      <c r="O29" t="e">
        <f>IF($H29="s-curve",$E29+($G29-$E29)*$I$2/(1+EXP($I$3*(COUNT($J$9:O$9)+$I$4))),TREND($E29:$G29,$E$9:$G$9,O$9))</f>
        <v>#VALUE!</v>
      </c>
      <c r="P29" t="e">
        <f>IF($H29="s-curve",$E29+($G29-$E29)*$I$2/(1+EXP($I$3*(COUNT($J$9:P$9)+$I$4))),TREND($E29:$G29,$E$9:$G$9,P$9))</f>
        <v>#VALUE!</v>
      </c>
      <c r="Q29" t="e">
        <f>IF($H29="s-curve",$E29+($G29-$E29)*$I$2/(1+EXP($I$3*(COUNT($J$9:Q$9)+$I$4))),TREND($E29:$G29,$E$9:$G$9,Q$9))</f>
        <v>#VALUE!</v>
      </c>
      <c r="R29" t="e">
        <f>IF($H29="s-curve",$E29+($G29-$E29)*$I$2/(1+EXP($I$3*(COUNT($J$9:R$9)+$I$4))),TREND($E29:$G29,$E$9:$G$9,R$9))</f>
        <v>#VALUE!</v>
      </c>
      <c r="S29" t="e">
        <f>IF($H29="s-curve",$E29+($G29-$E29)*$I$2/(1+EXP($I$3*(COUNT($J$9:S$9)+$I$4))),TREND($E29:$G29,$E$9:$G$9,S$9))</f>
        <v>#VALUE!</v>
      </c>
      <c r="T29" t="e">
        <f>IF($H29="s-curve",$E29+($G29-$E29)*$I$2/(1+EXP($I$3*(COUNT($J$9:T$9)+$I$4))),TREND($E29:$G29,$E$9:$G$9,T$9))</f>
        <v>#VALUE!</v>
      </c>
      <c r="U29" t="e">
        <f>IF($H29="s-curve",$E29+($G29-$E29)*$I$2/(1+EXP($I$3*(COUNT($J$9:U$9)+$I$4))),TREND($E29:$G29,$E$9:$G$9,U$9))</f>
        <v>#VALUE!</v>
      </c>
      <c r="V29" t="e">
        <f>IF($H29="s-curve",$E29+($G29-$E29)*$I$2/(1+EXP($I$3*(COUNT($J$9:V$9)+$I$4))),TREND($E29:$G29,$E$9:$G$9,V$9))</f>
        <v>#VALUE!</v>
      </c>
      <c r="W29" t="e">
        <f>IF($H29="s-curve",$E29+($G29-$E29)*$I$2/(1+EXP($I$3*(COUNT($J$9:W$9)+$I$4))),TREND($E29:$G29,$E$9:$G$9,W$9))</f>
        <v>#VALUE!</v>
      </c>
      <c r="X29" t="e">
        <f>IF($H29="s-curve",$E29+($G29-$E29)*$I$2/(1+EXP($I$3*(COUNT($J$9:X$9)+$I$4))),TREND($E29:$G29,$E$9:$G$9,X$9))</f>
        <v>#VALUE!</v>
      </c>
      <c r="Y29" t="e">
        <f>IF($H29="s-curve",$E29+($G29-$E29)*$I$2/(1+EXP($I$3*(COUNT($J$9:Y$9)+$I$4))),TREND($E29:$G29,$E$9:$G$9,Y$9))</f>
        <v>#VALUE!</v>
      </c>
      <c r="Z29" t="e">
        <f>IF($H29="s-curve",$E29+($G29-$E29)*$I$2/(1+EXP($I$3*(COUNT($J$9:Z$9)+$I$4))),TREND($E29:$G29,$E$9:$G$9,Z$9))</f>
        <v>#VALUE!</v>
      </c>
      <c r="AA29" t="e">
        <f>IF($H29="s-curve",$E29+($G29-$E29)*$I$2/(1+EXP($I$3*(COUNT($J$9:AA$9)+$I$4))),TREND($E29:$G29,$E$9:$G$9,AA$9))</f>
        <v>#VALUE!</v>
      </c>
      <c r="AB29" t="e">
        <f>IF($H29="s-curve",$E29+($G29-$E29)*$I$2/(1+EXP($I$3*(COUNT($J$9:AB$9)+$I$4))),TREND($E29:$G29,$E$9:$G$9,AB$9))</f>
        <v>#VALUE!</v>
      </c>
      <c r="AC29" t="e">
        <f>IF($H29="s-curve",$E29+($G29-$E29)*$I$2/(1+EXP($I$3*(COUNT($J$9:AC$9)+$I$4))),TREND($E29:$G29,$E$9:$G$9,AC$9))</f>
        <v>#VALUE!</v>
      </c>
      <c r="AD29" t="e">
        <f>IF($H29="s-curve",$E29+($G29-$E29)*$I$2/(1+EXP($I$3*(COUNT($J$9:AD$9)+$I$4))),TREND($E29:$G29,$E$9:$G$9,AD$9))</f>
        <v>#VALUE!</v>
      </c>
      <c r="AE29" t="e">
        <f>IF($H29="s-curve",$E29+($G29-$E29)*$I$2/(1+EXP($I$3*(COUNT($J$9:AE$9)+$I$4))),TREND($E29:$G29,$E$9:$G$9,AE$9))</f>
        <v>#VALUE!</v>
      </c>
      <c r="AF29" t="e">
        <f>IF($H29="s-curve",$E29+($G29-$E29)*$I$2/(1+EXP($I$3*(COUNT($J$9:AF$9)+$I$4))),TREND($E29:$G29,$E$9:$G$9,AF$9))</f>
        <v>#VALUE!</v>
      </c>
      <c r="AG29" t="e">
        <f>IF($H29="s-curve",$E29+($G29-$E29)*$I$2/(1+EXP($I$3*(COUNT($J$9:AG$9)+$I$4))),TREND($E29:$G29,$E$9:$G$9,AG$9))</f>
        <v>#VALUE!</v>
      </c>
      <c r="AH29" t="e">
        <f>IF($H29="s-curve",$E29+($G29-$E29)*$I$2/(1+EXP($I$3*(COUNT($J$9:AH$9)+$I$4))),TREND($E29:$G29,$E$9:$G$9,AH$9))</f>
        <v>#VALUE!</v>
      </c>
      <c r="AI29" t="e">
        <f>IF($H29="s-curve",$E29+($G29-$E29)*$I$2/(1+EXP($I$3*(COUNT($J$9:AI$9)+$I$4))),TREND($E29:$G29,$E$9:$G$9,AI$9))</f>
        <v>#VALUE!</v>
      </c>
      <c r="AJ29" t="e">
        <f>IF($H29="s-curve",$E29+($G29-$E29)*$I$2/(1+EXP($I$3*(COUNT($J$9:AJ$9)+$I$4))),TREND($E29:$G29,$E$9:$G$9,AJ$9))</f>
        <v>#VALUE!</v>
      </c>
      <c r="AK29" t="e">
        <f>IF($H29="s-curve",$E29+($G29-$E29)*$I$2/(1+EXP($I$3*(COUNT($J$9:AK$9)+$I$4))),TREND($E29:$G29,$E$9:$G$9,AK$9))</f>
        <v>#VALUE!</v>
      </c>
      <c r="AL29" t="e">
        <f>IF($H29="s-curve",$E29+($G29-$E29)*$I$2/(1+EXP($I$3*(COUNT($J$9:AL$9)+$I$4))),TREND($E29:$G29,$E$9:$G$9,AL$9))</f>
        <v>#VALUE!</v>
      </c>
      <c r="AM29" t="e">
        <f>IF($H29="s-curve",$E29+($G29-$E29)*$I$2/(1+EXP($I$3*(COUNT($J$9:AM$9)+$I$4))),TREND($E29:$G29,$E$9:$G$9,AM$9))</f>
        <v>#VALUE!</v>
      </c>
    </row>
    <row r="30" spans="1:39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/>
      <c r="G30" s="26">
        <v>0.05</v>
      </c>
      <c r="H30" s="8" t="str">
        <f>IF(E30=G30,"n/a",IF(OR(C30="battery electric vehicle",C30="natural gas vehicle",C30="plugin hybrid vehicle",C30="hydrogen vehicle"),"s-curve","linear"))</f>
        <v>s-curve</v>
      </c>
      <c r="J30" s="22">
        <f t="shared" si="1"/>
        <v>8.470448323552864E-5</v>
      </c>
      <c r="K30">
        <f>IF($H30="s-curve",$E30+($G30-$E30)*$I$2/(1+EXP($I$3*(COUNT($J$9:K$9)+$I$4))),TREND($E30:$G30,$E$9:$G$9,K$9))</f>
        <v>8.2215464117929744E-4</v>
      </c>
      <c r="L30">
        <f>IF($H30="s-curve",$E30+($G30-$E30)*$I$2/(1+EXP($I$3*(COUNT($J$9:L$9)+$I$4))),TREND($E30:$G30,$E$9:$G$9,L$9))</f>
        <v>1.0750392070949643E-3</v>
      </c>
      <c r="M30">
        <f>IF($H30="s-curve",$E30+($G30-$E30)*$I$2/(1+EXP($I$3*(COUNT($J$9:M$9)+$I$4))),TREND($E30:$G30,$E$9:$G$9,M$9))</f>
        <v>1.4123012774822749E-3</v>
      </c>
      <c r="N30">
        <f>IF($H30="s-curve",$E30+($G30-$E30)*$I$2/(1+EXP($I$3*(COUNT($J$9:N$9)+$I$4))),TREND($E30:$G30,$E$9:$G$9,N$9))</f>
        <v>1.860250907661926E-3</v>
      </c>
      <c r="O30">
        <f>IF($H30="s-curve",$E30+($G30-$E30)*$I$2/(1+EXP($I$3*(COUNT($J$9:O$9)+$I$4))),TREND($E30:$G30,$E$9:$G$9,O$9))</f>
        <v>2.4519809580343683E-3</v>
      </c>
      <c r="P30">
        <f>IF($H30="s-curve",$E30+($G30-$E30)*$I$2/(1+EXP($I$3*(COUNT($J$9:P$9)+$I$4))),TREND($E30:$G30,$E$9:$G$9,P$9))</f>
        <v>3.2280381605029394E-3</v>
      </c>
      <c r="Q30">
        <f>IF($H30="s-curve",$E30+($G30-$E30)*$I$2/(1+EXP($I$3*(COUNT($J$9:Q$9)+$I$4))),TREND($E30:$G30,$E$9:$G$9,Q$9))</f>
        <v>4.2362942076558247E-3</v>
      </c>
      <c r="R30">
        <f>IF($H30="s-curve",$E30+($G30-$E30)*$I$2/(1+EXP($I$3*(COUNT($J$9:R$9)+$I$4))),TREND($E30:$G30,$E$9:$G$9,R$9))</f>
        <v>5.530304553154162E-3</v>
      </c>
      <c r="S30">
        <f>IF($H30="s-curve",$E30+($G30-$E30)*$I$2/(1+EXP($I$3*(COUNT($J$9:S$9)+$I$4))),TREND($E30:$G30,$E$9:$G$9,S$9))</f>
        <v>7.1652423071111148E-3</v>
      </c>
      <c r="T30">
        <f>IF($H30="s-curve",$E30+($G30-$E30)*$I$2/(1+EXP($I$3*(COUNT($J$9:T$9)+$I$4))),TREND($E30:$G30,$E$9:$G$9,T$9))</f>
        <v>9.1905284138303605E-3</v>
      </c>
      <c r="U30">
        <f>IF($H30="s-curve",$E30+($G30-$E30)*$I$2/(1+EXP($I$3*(COUNT($J$9:U$9)+$I$4))),TREND($E30:$G30,$E$9:$G$9,U$9))</f>
        <v>1.1638858319689102E-2</v>
      </c>
      <c r="V30">
        <f>IF($H30="s-curve",$E30+($G30-$E30)*$I$2/(1+EXP($I$3*(COUNT($J$9:V$9)+$I$4))),TREND($E30:$G30,$E$9:$G$9,V$9))</f>
        <v>1.4512745478976212E-2</v>
      </c>
      <c r="W30">
        <f>IF($H30="s-curve",$E30+($G30-$E30)*$I$2/(1+EXP($I$3*(COUNT($J$9:W$9)+$I$4))),TREND($E30:$G30,$E$9:$G$9,W$9))</f>
        <v>1.7771874672476845E-2</v>
      </c>
      <c r="X30">
        <f>IF($H30="s-curve",$E30+($G30-$E30)*$I$2/(1+EXP($I$3*(COUNT($J$9:X$9)+$I$4))),TREND($E30:$G30,$E$9:$G$9,X$9))</f>
        <v>2.1326532015952099E-2</v>
      </c>
      <c r="Y30">
        <f>IF($H30="s-curve",$E30+($G30-$E30)*$I$2/(1+EXP($I$3*(COUNT($J$9:Y$9)+$I$4))),TREND($E30:$G30,$E$9:$G$9,Y$9))</f>
        <v>2.5042352241617768E-2</v>
      </c>
      <c r="Z30">
        <f>IF($H30="s-curve",$E30+($G30-$E30)*$I$2/(1+EXP($I$3*(COUNT($J$9:Z$9)+$I$4))),TREND($E30:$G30,$E$9:$G$9,Z$9))</f>
        <v>2.8758172467283436E-2</v>
      </c>
      <c r="AA30">
        <f>IF($H30="s-curve",$E30+($G30-$E30)*$I$2/(1+EXP($I$3*(COUNT($J$9:AA$9)+$I$4))),TREND($E30:$G30,$E$9:$G$9,AA$9))</f>
        <v>3.2312829810758684E-2</v>
      </c>
      <c r="AB30">
        <f>IF($H30="s-curve",$E30+($G30-$E30)*$I$2/(1+EXP($I$3*(COUNT($J$9:AB$9)+$I$4))),TREND($E30:$G30,$E$9:$G$9,AB$9))</f>
        <v>3.5571959004259315E-2</v>
      </c>
      <c r="AC30">
        <f>IF($H30="s-curve",$E30+($G30-$E30)*$I$2/(1+EXP($I$3*(COUNT($J$9:AC$9)+$I$4))),TREND($E30:$G30,$E$9:$G$9,AC$9))</f>
        <v>3.8445846163546425E-2</v>
      </c>
      <c r="AD30">
        <f>IF($H30="s-curve",$E30+($G30-$E30)*$I$2/(1+EXP($I$3*(COUNT($J$9:AD$9)+$I$4))),TREND($E30:$G30,$E$9:$G$9,AD$9))</f>
        <v>4.0894176069405173E-2</v>
      </c>
      <c r="AE30">
        <f>IF($H30="s-curve",$E30+($G30-$E30)*$I$2/(1+EXP($I$3*(COUNT($J$9:AE$9)+$I$4))),TREND($E30:$G30,$E$9:$G$9,AE$9))</f>
        <v>4.2919462176124419E-2</v>
      </c>
      <c r="AF30">
        <f>IF($H30="s-curve",$E30+($G30-$E30)*$I$2/(1+EXP($I$3*(COUNT($J$9:AF$9)+$I$4))),TREND($E30:$G30,$E$9:$G$9,AF$9))</f>
        <v>4.4554399930081368E-2</v>
      </c>
      <c r="AG30">
        <f>IF($H30="s-curve",$E30+($G30-$E30)*$I$2/(1+EXP($I$3*(COUNT($J$9:AG$9)+$I$4))),TREND($E30:$G30,$E$9:$G$9,AG$9))</f>
        <v>4.5848410275579711E-2</v>
      </c>
      <c r="AH30">
        <f>IF($H30="s-curve",$E30+($G30-$E30)*$I$2/(1+EXP($I$3*(COUNT($J$9:AH$9)+$I$4))),TREND($E30:$G30,$E$9:$G$9,AH$9))</f>
        <v>4.6856666322732596E-2</v>
      </c>
      <c r="AI30">
        <f>IF($H30="s-curve",$E30+($G30-$E30)*$I$2/(1+EXP($I$3*(COUNT($J$9:AI$9)+$I$4))),TREND($E30:$G30,$E$9:$G$9,AI$9))</f>
        <v>4.7632723525201169E-2</v>
      </c>
      <c r="AJ30">
        <f>IF($H30="s-curve",$E30+($G30-$E30)*$I$2/(1+EXP($I$3*(COUNT($J$9:AJ$9)+$I$4))),TREND($E30:$G30,$E$9:$G$9,AJ$9))</f>
        <v>4.822445357557361E-2</v>
      </c>
      <c r="AK30">
        <f>IF($H30="s-curve",$E30+($G30-$E30)*$I$2/(1+EXP($I$3*(COUNT($J$9:AK$9)+$I$4))),TREND($E30:$G30,$E$9:$G$9,AK$9))</f>
        <v>4.8672403205753251E-2</v>
      </c>
      <c r="AL30">
        <f>IF($H30="s-curve",$E30+($G30-$E30)*$I$2/(1+EXP($I$3*(COUNT($J$9:AL$9)+$I$4))),TREND($E30:$G30,$E$9:$G$9,AL$9))</f>
        <v>4.900966527614057E-2</v>
      </c>
      <c r="AM30">
        <f>IF($H30="s-curve",$E30+($G30-$E30)*$I$2/(1+EXP($I$3*(COUNT($J$9:AM$9)+$I$4))),TREND($E30:$G30,$E$9:$G$9,AM$9))</f>
        <v>4.9262549842056233E-2</v>
      </c>
    </row>
    <row r="31" spans="1:39" x14ac:dyDescent="0.25">
      <c r="A31" t="s">
        <v>13</v>
      </c>
      <c r="B31" t="s">
        <v>18</v>
      </c>
      <c r="C31" t="s">
        <v>1</v>
      </c>
      <c r="E31" s="22">
        <v>0.5</v>
      </c>
      <c r="F31" s="22"/>
      <c r="G31" s="22">
        <v>1</v>
      </c>
      <c r="H31" s="7" t="str">
        <f>IF(E31=G31,"n/a",IF(OR(C31="battery electric vehicle",C31="natural gas vehicle",C31="plugin hybrid vehicle"),"s-curve","linear"))</f>
        <v>s-curve</v>
      </c>
      <c r="J31" s="22">
        <f>E31</f>
        <v>0.5</v>
      </c>
      <c r="K31">
        <f>IF($H31="s-curve",$E31+($G31-$E31)*$R$2/(1+EXP($R$3*(COUNT(K$9:$L$9)+$R$4))),TREND($E31:$G31,$E$9:$G$9,K$9))</f>
        <v>0.50075059112836851</v>
      </c>
      <c r="L31">
        <f>IF($H31="s-curve",$E31+($G31-$E31)*$R$2/(1+EXP($R$3*(COUNT($L$9:L$9)+$R$4))),TREND($E31:$G31,$E$9:$G$9,L$9))</f>
        <v>0.5004555255972003</v>
      </c>
      <c r="M31">
        <f>IF($H31="s-curve",$E31+($G31-$E31)*$R$2/(1+EXP($R$3*(COUNT($L$9:M$9)+$R$4))),TREND($E31:$G31,$E$9:$G$9,M$9))</f>
        <v>0.50075059112836851</v>
      </c>
      <c r="N31">
        <f>IF($H31="s-curve",$E31+($G31-$E31)*$R$2/(1+EXP($R$3*(COUNT($L$9:N$9)+$R$4))),TREND($E31:$G31,$E$9:$G$9,N$9))</f>
        <v>0.50123631157831738</v>
      </c>
      <c r="O31">
        <f>IF($H31="s-curve",$E31+($G31-$E31)*$R$2/(1+EXP($R$3*(COUNT($L$9:O$9)+$R$4))),TREND($E31:$G31,$E$9:$G$9,O$9))</f>
        <v>0.50203506885794802</v>
      </c>
      <c r="P31">
        <f>IF($H31="s-curve",$E31+($G31-$E31)*$R$2/(1+EXP($R$3*(COUNT($L$9:P$9)+$R$4))),TREND($E31:$G31,$E$9:$G$9,P$9))</f>
        <v>0.50334642546214248</v>
      </c>
      <c r="Q31">
        <f>IF($H31="s-curve",$E31+($G31-$E31)*$R$2/(1+EXP($R$3*(COUNT($L$9:Q$9)+$R$4))),TREND($E31:$G31,$E$9:$G$9,Q$9))</f>
        <v>0.50549347131529654</v>
      </c>
      <c r="R31">
        <f>IF($H31="s-curve",$E31+($G31-$E31)*$R$2/(1+EXP($R$3*(COUNT($L$9:R$9)+$R$4))),TREND($E31:$G31,$E$9:$G$9,R$9))</f>
        <v>0.50899310498104577</v>
      </c>
      <c r="S31">
        <f>IF($H31="s-curve",$E31+($G31-$E31)*$R$2/(1+EXP($R$3*(COUNT($L$9:S$9)+$R$4))),TREND($E31:$G31,$E$9:$G$9,S$9))</f>
        <v>0.51465611537567812</v>
      </c>
      <c r="T31">
        <f>IF($H31="s-curve",$E31+($G31-$E31)*$R$2/(1+EXP($R$3*(COUNT($L$9:T$9)+$R$4))),TREND($E31:$G31,$E$9:$G$9,T$9))</f>
        <v>0.52371293658878337</v>
      </c>
      <c r="U31">
        <f>IF($H31="s-curve",$E31+($G31-$E31)*$R$2/(1+EXP($R$3*(COUNT($L$9:U$9)+$R$4))),TREND($E31:$G31,$E$9:$G$9,U$9))</f>
        <v>0.53792909001062172</v>
      </c>
      <c r="V31">
        <f>IF($H31="s-curve",$E31+($G31-$E31)*$R$2/(1+EXP($R$3*(COUNT($L$9:V$9)+$R$4))),TREND($E31:$G31,$E$9:$G$9,V$9))</f>
        <v>0.55960146101105879</v>
      </c>
      <c r="W31">
        <f>IF($H31="s-curve",$E31+($G31-$E31)*$R$2/(1+EXP($R$3*(COUNT($L$9:W$9)+$R$4))),TREND($E31:$G31,$E$9:$G$9,W$9))</f>
        <v>0.59121276190317817</v>
      </c>
      <c r="X31">
        <f>IF($H31="s-curve",$E31+($G31-$E31)*$R$2/(1+EXP($R$3*(COUNT($L$9:X$9)+$R$4))),TREND($E31:$G31,$E$9:$G$9,X$9))</f>
        <v>0.63447071068499761</v>
      </c>
      <c r="Y31">
        <f>IF($H31="s-curve",$E31+($G31-$E31)*$R$2/(1+EXP($R$3*(COUNT($L$9:Y$9)+$R$4))),TREND($E31:$G31,$E$9:$G$9,Y$9))</f>
        <v>0.68877033439907276</v>
      </c>
      <c r="Z31">
        <f>IF($H31="s-curve",$E31+($G31-$E31)*$R$2/(1+EXP($R$3*(COUNT($L$9:Z$9)+$R$4))),TREND($E31:$G31,$E$9:$G$9,Z$9))</f>
        <v>0.75</v>
      </c>
      <c r="AA31">
        <f>IF($H31="s-curve",$E31+($G31-$E31)*$R$2/(1+EXP($R$3*(COUNT($L$9:AA$9)+$R$4))),TREND($E31:$G31,$E$9:$G$9,AA$9))</f>
        <v>0.81122966560092724</v>
      </c>
      <c r="AB31">
        <f>IF($H31="s-curve",$E31+($G31-$E31)*$R$2/(1+EXP($R$3*(COUNT($L$9:AB$9)+$R$4))),TREND($E31:$G31,$E$9:$G$9,AB$9))</f>
        <v>0.86552928931500239</v>
      </c>
      <c r="AC31">
        <f>IF($H31="s-curve",$E31+($G31-$E31)*$R$2/(1+EXP($R$3*(COUNT($L$9:AC$9)+$R$4))),TREND($E31:$G31,$E$9:$G$9,AC$9))</f>
        <v>0.90878723809682183</v>
      </c>
      <c r="AD31">
        <f>IF($H31="s-curve",$E31+($G31-$E31)*$R$2/(1+EXP($R$3*(COUNT($L$9:AD$9)+$R$4))),TREND($E31:$G31,$E$9:$G$9,AD$9))</f>
        <v>0.9403985389889411</v>
      </c>
      <c r="AE31">
        <f>IF($H31="s-curve",$E31+($G31-$E31)*$R$2/(1+EXP($R$3*(COUNT($L$9:AE$9)+$R$4))),TREND($E31:$G31,$E$9:$G$9,AE$9))</f>
        <v>0.96207090998937828</v>
      </c>
      <c r="AF31">
        <f>IF($H31="s-curve",$E31+($G31-$E31)*$R$2/(1+EXP($R$3*(COUNT($L$9:AF$9)+$R$4))),TREND($E31:$G31,$E$9:$G$9,AF$9))</f>
        <v>0.97628706341121663</v>
      </c>
      <c r="AG31">
        <f>IF($H31="s-curve",$E31+($G31-$E31)*$R$2/(1+EXP($R$3*(COUNT($L$9:AG$9)+$R$4))),TREND($E31:$G31,$E$9:$G$9,AG$9))</f>
        <v>0.98534388462432188</v>
      </c>
      <c r="AH31">
        <f>IF($H31="s-curve",$E31+($G31-$E31)*$R$2/(1+EXP($R$3*(COUNT($L$9:AH$9)+$R$4))),TREND($E31:$G31,$E$9:$G$9,AH$9))</f>
        <v>0.99100689501895423</v>
      </c>
      <c r="AI31">
        <f>IF($H31="s-curve",$E31+($G31-$E31)*$R$2/(1+EXP($R$3*(COUNT($L$9:AI$9)+$R$4))),TREND($E31:$G31,$E$9:$G$9,AI$9))</f>
        <v>0.99450652868470346</v>
      </c>
      <c r="AJ31">
        <f>IF($H31="s-curve",$E31+($G31-$E31)*$R$2/(1+EXP($R$3*(COUNT($L$9:AJ$9)+$R$4))),TREND($E31:$G31,$E$9:$G$9,AJ$9))</f>
        <v>0.99665357453785763</v>
      </c>
      <c r="AK31">
        <f>IF($H31="s-curve",$E31+($G31-$E31)*$R$2/(1+EXP($R$3*(COUNT($L$9:AK$9)+$R$4))),TREND($E31:$G31,$E$9:$G$9,AK$9))</f>
        <v>0.99796493114205198</v>
      </c>
      <c r="AL31">
        <f>IF($H31="s-curve",$E31+($G31-$E31)*$R$2/(1+EXP($R$3*(COUNT($L$9:AL$9)+$R$4))),TREND($E31:$G31,$E$9:$G$9,AL$9))</f>
        <v>0.99876368842168262</v>
      </c>
      <c r="AM31">
        <f>IF($H31="s-curve",$E31+($G31-$E31)*$R$2/(1+EXP($R$3*(COUNT($L$9:AM$9)+$R$4))),TREND($E31:$G31,$E$9:$G$9,AM$9))</f>
        <v>0.99924940887163149</v>
      </c>
    </row>
    <row r="32" spans="1:39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/>
      <c r="G32" s="22">
        <f>SUM(INDEX('AEO 49'!$208:$208,MATCH(G$9,'AEO 49'!$1:$1,0)),INDEX('AEO 49'!$219:$219,MATCH(G$9,'AEO 49'!$1:$1,0)),INDEX('AEO 49'!$230:$230,MATCH(G$9,'AEO 49'!$1:$1,0)))*Assumptions!A2/INDEX('AEO 49'!$237:$237,MATCH(G$9,'AEO 49'!$1:$1,0))</f>
        <v>5.2833798144577476E-2</v>
      </c>
      <c r="H32" s="7" t="str">
        <f>IF(E32=G32,"n/a",IF(OR(C32="battery electric vehicle",C32="natural gas vehicle",C32="plugin hybrid vehicle"),"s-curve","linear"))</f>
        <v>s-curve</v>
      </c>
      <c r="J32" s="22">
        <f t="shared" si="1"/>
        <v>6.3356010705258418E-3</v>
      </c>
      <c r="K32">
        <f>IF($H32="s-curve",$E32+($G32-$E32)*$I$2/(1+EXP($I$3*(COUNT($J$9:K$9)+$I$4))),TREND($E32:$G32,$E$9:$G$9,K$9))</f>
        <v>7.0225669077779371E-3</v>
      </c>
      <c r="L32">
        <f>IF($H32="s-curve",$E32+($G32-$E32)*$I$2/(1+EXP($I$3*(COUNT($J$9:L$9)+$I$4))),TREND($E32:$G32,$E$9:$G$9,L$9))</f>
        <v>7.2581395165584144E-3</v>
      </c>
      <c r="M32">
        <f>IF($H32="s-curve",$E32+($G32-$E32)*$I$2/(1+EXP($I$3*(COUNT($J$9:M$9)+$I$4))),TREND($E32:$G32,$E$9:$G$9,M$9))</f>
        <v>7.5723133194402362E-3</v>
      </c>
      <c r="N32">
        <f>IF($H32="s-curve",$E32+($G32-$E32)*$I$2/(1+EXP($I$3*(COUNT($J$9:N$9)+$I$4))),TREND($E32:$G32,$E$9:$G$9,N$9))</f>
        <v>7.9895972394832711E-3</v>
      </c>
      <c r="O32">
        <f>IF($H32="s-curve",$E32+($G32-$E32)*$I$2/(1+EXP($I$3*(COUNT($J$9:O$9)+$I$4))),TREND($E32:$G32,$E$9:$G$9,O$9))</f>
        <v>8.5408186679453209E-3</v>
      </c>
      <c r="P32">
        <f>IF($H32="s-curve",$E32+($G32-$E32)*$I$2/(1+EXP($I$3*(COUNT($J$9:P$9)+$I$4))),TREND($E32:$G32,$E$9:$G$9,P$9))</f>
        <v>9.263748590878489E-3</v>
      </c>
      <c r="Q32">
        <f>IF($H32="s-curve",$E32+($G32-$E32)*$I$2/(1+EXP($I$3*(COUNT($J$9:Q$9)+$I$4))),TREND($E32:$G32,$E$9:$G$9,Q$9))</f>
        <v>1.0202981503280528E-2</v>
      </c>
      <c r="R32">
        <f>IF($H32="s-curve",$E32+($G32-$E32)*$I$2/(1+EXP($I$3*(COUNT($J$9:R$9)+$I$4))),TREND($E32:$G32,$E$9:$G$9,R$9))</f>
        <v>1.1408406562632024E-2</v>
      </c>
      <c r="S32">
        <f>IF($H32="s-curve",$E32+($G32-$E32)*$I$2/(1+EXP($I$3*(COUNT($J$9:S$9)+$I$4))),TREND($E32:$G32,$E$9:$G$9,S$9))</f>
        <v>1.2931419841432812E-2</v>
      </c>
      <c r="T32">
        <f>IF($H32="s-curve",$E32+($G32-$E32)*$I$2/(1+EXP($I$3*(COUNT($J$9:T$9)+$I$4))),TREND($E32:$G32,$E$9:$G$9,T$9))</f>
        <v>1.4818059027810897E-2</v>
      </c>
      <c r="U32">
        <f>IF($H32="s-curve",$E32+($G32-$E32)*$I$2/(1+EXP($I$3*(COUNT($J$9:U$9)+$I$4))),TREND($E32:$G32,$E$9:$G$9,U$9))</f>
        <v>1.709878130514729E-2</v>
      </c>
      <c r="V32">
        <f>IF($H32="s-curve",$E32+($G32-$E32)*$I$2/(1+EXP($I$3*(COUNT($J$9:V$9)+$I$4))),TREND($E32:$G32,$E$9:$G$9,V$9))</f>
        <v>1.9775928061821053E-2</v>
      </c>
      <c r="W32">
        <f>IF($H32="s-curve",$E32+($G32-$E32)*$I$2/(1+EXP($I$3*(COUNT($J$9:W$9)+$I$4))),TREND($E32:$G32,$E$9:$G$9,W$9))</f>
        <v>2.2811943975586207E-2</v>
      </c>
      <c r="X32">
        <f>IF($H32="s-curve",$E32+($G32-$E32)*$I$2/(1+EXP($I$3*(COUNT($J$9:X$9)+$I$4))),TREND($E32:$G32,$E$9:$G$9,X$9))</f>
        <v>2.6123256790154734E-2</v>
      </c>
      <c r="Y32">
        <f>IF($H32="s-curve",$E32+($G32-$E32)*$I$2/(1+EXP($I$3*(COUNT($J$9:Y$9)+$I$4))),TREND($E32:$G32,$E$9:$G$9,Y$9))</f>
        <v>2.9584699607551657E-2</v>
      </c>
      <c r="Z32">
        <f>IF($H32="s-curve",$E32+($G32-$E32)*$I$2/(1+EXP($I$3*(COUNT($J$9:Z$9)+$I$4))),TREND($E32:$G32,$E$9:$G$9,Z$9))</f>
        <v>3.3046142424948577E-2</v>
      </c>
      <c r="AA32">
        <f>IF($H32="s-curve",$E32+($G32-$E32)*$I$2/(1+EXP($I$3*(COUNT($J$9:AA$9)+$I$4))),TREND($E32:$G32,$E$9:$G$9,AA$9))</f>
        <v>3.6357455239517111E-2</v>
      </c>
      <c r="AB32">
        <f>IF($H32="s-curve",$E32+($G32-$E32)*$I$2/(1+EXP($I$3*(COUNT($J$9:AB$9)+$I$4))),TREND($E32:$G32,$E$9:$G$9,AB$9))</f>
        <v>3.9393471153282261E-2</v>
      </c>
      <c r="AC32">
        <f>IF($H32="s-curve",$E32+($G32-$E32)*$I$2/(1+EXP($I$3*(COUNT($J$9:AC$9)+$I$4))),TREND($E32:$G32,$E$9:$G$9,AC$9))</f>
        <v>4.2070617909956018E-2</v>
      </c>
      <c r="AD32">
        <f>IF($H32="s-curve",$E32+($G32-$E32)*$I$2/(1+EXP($I$3*(COUNT($J$9:AD$9)+$I$4))),TREND($E32:$G32,$E$9:$G$9,AD$9))</f>
        <v>4.4351340187292421E-2</v>
      </c>
      <c r="AE32">
        <f>IF($H32="s-curve",$E32+($G32-$E32)*$I$2/(1+EXP($I$3*(COUNT($J$9:AE$9)+$I$4))),TREND($E32:$G32,$E$9:$G$9,AE$9))</f>
        <v>4.623797937367051E-2</v>
      </c>
      <c r="AF32">
        <f>IF($H32="s-curve",$E32+($G32-$E32)*$I$2/(1+EXP($I$3*(COUNT($J$9:AF$9)+$I$4))),TREND($E32:$G32,$E$9:$G$9,AF$9))</f>
        <v>4.7760992652471287E-2</v>
      </c>
      <c r="AG32">
        <f>IF($H32="s-curve",$E32+($G32-$E32)*$I$2/(1+EXP($I$3*(COUNT($J$9:AG$9)+$I$4))),TREND($E32:$G32,$E$9:$G$9,AG$9))</f>
        <v>4.8966417711822793E-2</v>
      </c>
      <c r="AH32">
        <f>IF($H32="s-curve",$E32+($G32-$E32)*$I$2/(1+EXP($I$3*(COUNT($J$9:AH$9)+$I$4))),TREND($E32:$G32,$E$9:$G$9,AH$9))</f>
        <v>4.9905650624224834E-2</v>
      </c>
      <c r="AI32">
        <f>IF($H32="s-curve",$E32+($G32-$E32)*$I$2/(1+EXP($I$3*(COUNT($J$9:AI$9)+$I$4))),TREND($E32:$G32,$E$9:$G$9,AI$9))</f>
        <v>5.0628580547157992E-2</v>
      </c>
      <c r="AJ32">
        <f>IF($H32="s-curve",$E32+($G32-$E32)*$I$2/(1+EXP($I$3*(COUNT($J$9:AJ$9)+$I$4))),TREND($E32:$G32,$E$9:$G$9,AJ$9))</f>
        <v>5.117980197562004E-2</v>
      </c>
      <c r="AK32">
        <f>IF($H32="s-curve",$E32+($G32-$E32)*$I$2/(1+EXP($I$3*(COUNT($J$9:AK$9)+$I$4))),TREND($E32:$G32,$E$9:$G$9,AK$9))</f>
        <v>5.1597085895663072E-2</v>
      </c>
      <c r="AL32">
        <f>IF($H32="s-curve",$E32+($G32-$E32)*$I$2/(1+EXP($I$3*(COUNT($J$9:AL$9)+$I$4))),TREND($E32:$G32,$E$9:$G$9,AL$9))</f>
        <v>5.1911259698544904E-2</v>
      </c>
      <c r="AM32">
        <f>IF($H32="s-curve",$E32+($G32-$E32)*$I$2/(1+EXP($I$3*(COUNT($J$9:AM$9)+$I$4))),TREND($E32:$G32,$E$9:$G$9,AM$9))</f>
        <v>5.2146832307325378E-2</v>
      </c>
    </row>
    <row r="33" spans="1:39" x14ac:dyDescent="0.25">
      <c r="C33" t="s">
        <v>3</v>
      </c>
      <c r="E33" s="22">
        <v>0</v>
      </c>
      <c r="F33" s="22"/>
      <c r="G33" s="22">
        <v>0</v>
      </c>
      <c r="H33" s="7" t="str">
        <f>IF(E33=G33,"n/a",IF(OR(C33="battery electric vehicle",C33="natural gas vehicle",C33="plugin hybrid vehicle"),"s-curve","linear"))</f>
        <v>n/a</v>
      </c>
      <c r="J33" s="22">
        <f t="shared" si="1"/>
        <v>0</v>
      </c>
      <c r="K33" t="e">
        <f>IF($H33="s-curve",$E33+($G33-$E33)*$I$2/(1+EXP($I$3*(COUNT($J$9:K$9)+$I$4))),TREND($E33:$G33,$E$9:$G$9,K$9))</f>
        <v>#VALUE!</v>
      </c>
      <c r="L33" t="e">
        <f>IF($H33="s-curve",$E33+($G33-$E33)*$I$2/(1+EXP($I$3*(COUNT($J$9:L$9)+$I$4))),TREND($E33:$G33,$E$9:$G$9,L$9))</f>
        <v>#VALUE!</v>
      </c>
      <c r="M33" t="e">
        <f>IF($H33="s-curve",$E33+($G33-$E33)*$I$2/(1+EXP($I$3*(COUNT($J$9:M$9)+$I$4))),TREND($E33:$G33,$E$9:$G$9,M$9))</f>
        <v>#VALUE!</v>
      </c>
      <c r="N33" t="e">
        <f>IF($H33="s-curve",$E33+($G33-$E33)*$I$2/(1+EXP($I$3*(COUNT($J$9:N$9)+$I$4))),TREND($E33:$G33,$E$9:$G$9,N$9))</f>
        <v>#VALUE!</v>
      </c>
      <c r="O33" t="e">
        <f>IF($H33="s-curve",$E33+($G33-$E33)*$I$2/(1+EXP($I$3*(COUNT($J$9:O$9)+$I$4))),TREND($E33:$G33,$E$9:$G$9,O$9))</f>
        <v>#VALUE!</v>
      </c>
      <c r="P33" t="e">
        <f>IF($H33="s-curve",$E33+($G33-$E33)*$I$2/(1+EXP($I$3*(COUNT($J$9:P$9)+$I$4))),TREND($E33:$G33,$E$9:$G$9,P$9))</f>
        <v>#VALUE!</v>
      </c>
      <c r="Q33" t="e">
        <f>IF($H33="s-curve",$E33+($G33-$E33)*$I$2/(1+EXP($I$3*(COUNT($J$9:Q$9)+$I$4))),TREND($E33:$G33,$E$9:$G$9,Q$9))</f>
        <v>#VALUE!</v>
      </c>
      <c r="R33" t="e">
        <f>IF($H33="s-curve",$E33+($G33-$E33)*$I$2/(1+EXP($I$3*(COUNT($J$9:R$9)+$I$4))),TREND($E33:$G33,$E$9:$G$9,R$9))</f>
        <v>#VALUE!</v>
      </c>
      <c r="S33" t="e">
        <f>IF($H33="s-curve",$E33+($G33-$E33)*$I$2/(1+EXP($I$3*(COUNT($J$9:S$9)+$I$4))),TREND($E33:$G33,$E$9:$G$9,S$9))</f>
        <v>#VALUE!</v>
      </c>
      <c r="T33" t="e">
        <f>IF($H33="s-curve",$E33+($G33-$E33)*$I$2/(1+EXP($I$3*(COUNT($J$9:T$9)+$I$4))),TREND($E33:$G33,$E$9:$G$9,T$9))</f>
        <v>#VALUE!</v>
      </c>
      <c r="U33" t="e">
        <f>IF($H33="s-curve",$E33+($G33-$E33)*$I$2/(1+EXP($I$3*(COUNT($J$9:U$9)+$I$4))),TREND($E33:$G33,$E$9:$G$9,U$9))</f>
        <v>#VALUE!</v>
      </c>
      <c r="V33" t="e">
        <f>IF($H33="s-curve",$E33+($G33-$E33)*$I$2/(1+EXP($I$3*(COUNT($J$9:V$9)+$I$4))),TREND($E33:$G33,$E$9:$G$9,V$9))</f>
        <v>#VALUE!</v>
      </c>
      <c r="W33" t="e">
        <f>IF($H33="s-curve",$E33+($G33-$E33)*$I$2/(1+EXP($I$3*(COUNT($J$9:W$9)+$I$4))),TREND($E33:$G33,$E$9:$G$9,W$9))</f>
        <v>#VALUE!</v>
      </c>
      <c r="X33" t="e">
        <f>IF($H33="s-curve",$E33+($G33-$E33)*$I$2/(1+EXP($I$3*(COUNT($J$9:X$9)+$I$4))),TREND($E33:$G33,$E$9:$G$9,X$9))</f>
        <v>#VALUE!</v>
      </c>
      <c r="Y33" t="e">
        <f>IF($H33="s-curve",$E33+($G33-$E33)*$I$2/(1+EXP($I$3*(COUNT($J$9:Y$9)+$I$4))),TREND($E33:$G33,$E$9:$G$9,Y$9))</f>
        <v>#VALUE!</v>
      </c>
      <c r="Z33" t="e">
        <f>IF($H33="s-curve",$E33+($G33-$E33)*$I$2/(1+EXP($I$3*(COUNT($J$9:Z$9)+$I$4))),TREND($E33:$G33,$E$9:$G$9,Z$9))</f>
        <v>#VALUE!</v>
      </c>
      <c r="AA33" t="e">
        <f>IF($H33="s-curve",$E33+($G33-$E33)*$I$2/(1+EXP($I$3*(COUNT($J$9:AA$9)+$I$4))),TREND($E33:$G33,$E$9:$G$9,AA$9))</f>
        <v>#VALUE!</v>
      </c>
      <c r="AB33" t="e">
        <f>IF($H33="s-curve",$E33+($G33-$E33)*$I$2/(1+EXP($I$3*(COUNT($J$9:AB$9)+$I$4))),TREND($E33:$G33,$E$9:$G$9,AB$9))</f>
        <v>#VALUE!</v>
      </c>
      <c r="AC33" t="e">
        <f>IF($H33="s-curve",$E33+($G33-$E33)*$I$2/(1+EXP($I$3*(COUNT($J$9:AC$9)+$I$4))),TREND($E33:$G33,$E$9:$G$9,AC$9))</f>
        <v>#VALUE!</v>
      </c>
      <c r="AD33" t="e">
        <f>IF($H33="s-curve",$E33+($G33-$E33)*$I$2/(1+EXP($I$3*(COUNT($J$9:AD$9)+$I$4))),TREND($E33:$G33,$E$9:$G$9,AD$9))</f>
        <v>#VALUE!</v>
      </c>
      <c r="AE33" t="e">
        <f>IF($H33="s-curve",$E33+($G33-$E33)*$I$2/(1+EXP($I$3*(COUNT($J$9:AE$9)+$I$4))),TREND($E33:$G33,$E$9:$G$9,AE$9))</f>
        <v>#VALUE!</v>
      </c>
      <c r="AF33" t="e">
        <f>IF($H33="s-curve",$E33+($G33-$E33)*$I$2/(1+EXP($I$3*(COUNT($J$9:AF$9)+$I$4))),TREND($E33:$G33,$E$9:$G$9,AF$9))</f>
        <v>#VALUE!</v>
      </c>
      <c r="AG33" t="e">
        <f>IF($H33="s-curve",$E33+($G33-$E33)*$I$2/(1+EXP($I$3*(COUNT($J$9:AG$9)+$I$4))),TREND($E33:$G33,$E$9:$G$9,AG$9))</f>
        <v>#VALUE!</v>
      </c>
      <c r="AH33" t="e">
        <f>IF($H33="s-curve",$E33+($G33-$E33)*$I$2/(1+EXP($I$3*(COUNT($J$9:AH$9)+$I$4))),TREND($E33:$G33,$E$9:$G$9,AH$9))</f>
        <v>#VALUE!</v>
      </c>
      <c r="AI33" t="e">
        <f>IF($H33="s-curve",$E33+($G33-$E33)*$I$2/(1+EXP($I$3*(COUNT($J$9:AI$9)+$I$4))),TREND($E33:$G33,$E$9:$G$9,AI$9))</f>
        <v>#VALUE!</v>
      </c>
      <c r="AJ33" t="e">
        <f>IF($H33="s-curve",$E33+($G33-$E33)*$I$2/(1+EXP($I$3*(COUNT($J$9:AJ$9)+$I$4))),TREND($E33:$G33,$E$9:$G$9,AJ$9))</f>
        <v>#VALUE!</v>
      </c>
      <c r="AK33" t="e">
        <f>IF($H33="s-curve",$E33+($G33-$E33)*$I$2/(1+EXP($I$3*(COUNT($J$9:AK$9)+$I$4))),TREND($E33:$G33,$E$9:$G$9,AK$9))</f>
        <v>#VALUE!</v>
      </c>
      <c r="AL33" t="e">
        <f>IF($H33="s-curve",$E33+($G33-$E33)*$I$2/(1+EXP($I$3*(COUNT($J$9:AL$9)+$I$4))),TREND($E33:$G33,$E$9:$G$9,AL$9))</f>
        <v>#VALUE!</v>
      </c>
      <c r="AM33" t="e">
        <f>IF($H33="s-curve",$E33+($G33-$E33)*$I$2/(1+EXP($I$3*(COUNT($J$9:AM$9)+$I$4))),TREND($E33:$G33,$E$9:$G$9,AM$9))</f>
        <v>#VALUE!</v>
      </c>
    </row>
    <row r="34" spans="1:39" x14ac:dyDescent="0.25">
      <c r="C34" t="s">
        <v>4</v>
      </c>
      <c r="E34">
        <v>2.5</v>
      </c>
      <c r="F34"/>
      <c r="G34">
        <v>2.5</v>
      </c>
      <c r="H34" s="7" t="str">
        <f>IF(E34=G34,"n/a",IF(OR(C34="battery electric vehicle",C34="natural gas vehicle",C34="plugin hybrid vehicle"),"s-curve","linear"))</f>
        <v>n/a</v>
      </c>
      <c r="J34" s="22">
        <f t="shared" si="1"/>
        <v>2.5</v>
      </c>
      <c r="K34" t="e">
        <f>IF($H34="s-curve",$E34+($G34-$E34)*$I$2/(1+EXP($I$3*(COUNT($J$9:K$9)+$I$4))),TREND($E34:$G34,$E$9:$G$9,K$9))</f>
        <v>#VALUE!</v>
      </c>
      <c r="L34" t="e">
        <f>IF($H34="s-curve",$E34+($G34-$E34)*$I$2/(1+EXP($I$3*(COUNT($J$9:L$9)+$I$4))),TREND($E34:$G34,$E$9:$G$9,L$9))</f>
        <v>#VALUE!</v>
      </c>
      <c r="M34" t="e">
        <f>IF($H34="s-curve",$E34+($G34-$E34)*$I$2/(1+EXP($I$3*(COUNT($J$9:M$9)+$I$4))),TREND($E34:$G34,$E$9:$G$9,M$9))</f>
        <v>#VALUE!</v>
      </c>
      <c r="N34" t="e">
        <f>IF($H34="s-curve",$E34+($G34-$E34)*$I$2/(1+EXP($I$3*(COUNT($J$9:N$9)+$I$4))),TREND($E34:$G34,$E$9:$G$9,N$9))</f>
        <v>#VALUE!</v>
      </c>
      <c r="O34" t="e">
        <f>IF($H34="s-curve",$E34+($G34-$E34)*$I$2/(1+EXP($I$3*(COUNT($J$9:O$9)+$I$4))),TREND($E34:$G34,$E$9:$G$9,O$9))</f>
        <v>#VALUE!</v>
      </c>
      <c r="P34" t="e">
        <f>IF($H34="s-curve",$E34+($G34-$E34)*$I$2/(1+EXP($I$3*(COUNT($J$9:P$9)+$I$4))),TREND($E34:$G34,$E$9:$G$9,P$9))</f>
        <v>#VALUE!</v>
      </c>
      <c r="Q34" t="e">
        <f>IF($H34="s-curve",$E34+($G34-$E34)*$I$2/(1+EXP($I$3*(COUNT($J$9:Q$9)+$I$4))),TREND($E34:$G34,$E$9:$G$9,Q$9))</f>
        <v>#VALUE!</v>
      </c>
      <c r="R34" t="e">
        <f>IF($H34="s-curve",$E34+($G34-$E34)*$I$2/(1+EXP($I$3*(COUNT($J$9:R$9)+$I$4))),TREND($E34:$G34,$E$9:$G$9,R$9))</f>
        <v>#VALUE!</v>
      </c>
      <c r="S34" t="e">
        <f>IF($H34="s-curve",$E34+($G34-$E34)*$I$2/(1+EXP($I$3*(COUNT($J$9:S$9)+$I$4))),TREND($E34:$G34,$E$9:$G$9,S$9))</f>
        <v>#VALUE!</v>
      </c>
      <c r="T34" t="e">
        <f>IF($H34="s-curve",$E34+($G34-$E34)*$I$2/(1+EXP($I$3*(COUNT($J$9:T$9)+$I$4))),TREND($E34:$G34,$E$9:$G$9,T$9))</f>
        <v>#VALUE!</v>
      </c>
      <c r="U34" t="e">
        <f>IF($H34="s-curve",$E34+($G34-$E34)*$I$2/(1+EXP($I$3*(COUNT($J$9:U$9)+$I$4))),TREND($E34:$G34,$E$9:$G$9,U$9))</f>
        <v>#VALUE!</v>
      </c>
      <c r="V34" t="e">
        <f>IF($H34="s-curve",$E34+($G34-$E34)*$I$2/(1+EXP($I$3*(COUNT($J$9:V$9)+$I$4))),TREND($E34:$G34,$E$9:$G$9,V$9))</f>
        <v>#VALUE!</v>
      </c>
      <c r="W34" t="e">
        <f>IF($H34="s-curve",$E34+($G34-$E34)*$I$2/(1+EXP($I$3*(COUNT($J$9:W$9)+$I$4))),TREND($E34:$G34,$E$9:$G$9,W$9))</f>
        <v>#VALUE!</v>
      </c>
      <c r="X34" t="e">
        <f>IF($H34="s-curve",$E34+($G34-$E34)*$I$2/(1+EXP($I$3*(COUNT($J$9:X$9)+$I$4))),TREND($E34:$G34,$E$9:$G$9,X$9))</f>
        <v>#VALUE!</v>
      </c>
      <c r="Y34" t="e">
        <f>IF($H34="s-curve",$E34+($G34-$E34)*$I$2/(1+EXP($I$3*(COUNT($J$9:Y$9)+$I$4))),TREND($E34:$G34,$E$9:$G$9,Y$9))</f>
        <v>#VALUE!</v>
      </c>
      <c r="Z34" t="e">
        <f>IF($H34="s-curve",$E34+($G34-$E34)*$I$2/(1+EXP($I$3*(COUNT($J$9:Z$9)+$I$4))),TREND($E34:$G34,$E$9:$G$9,Z$9))</f>
        <v>#VALUE!</v>
      </c>
      <c r="AA34" t="e">
        <f>IF($H34="s-curve",$E34+($G34-$E34)*$I$2/(1+EXP($I$3*(COUNT($J$9:AA$9)+$I$4))),TREND($E34:$G34,$E$9:$G$9,AA$9))</f>
        <v>#VALUE!</v>
      </c>
      <c r="AB34" t="e">
        <f>IF($H34="s-curve",$E34+($G34-$E34)*$I$2/(1+EXP($I$3*(COUNT($J$9:AB$9)+$I$4))),TREND($E34:$G34,$E$9:$G$9,AB$9))</f>
        <v>#VALUE!</v>
      </c>
      <c r="AC34" t="e">
        <f>IF($H34="s-curve",$E34+($G34-$E34)*$I$2/(1+EXP($I$3*(COUNT($J$9:AC$9)+$I$4))),TREND($E34:$G34,$E$9:$G$9,AC$9))</f>
        <v>#VALUE!</v>
      </c>
      <c r="AD34" t="e">
        <f>IF($H34="s-curve",$E34+($G34-$E34)*$I$2/(1+EXP($I$3*(COUNT($J$9:AD$9)+$I$4))),TREND($E34:$G34,$E$9:$G$9,AD$9))</f>
        <v>#VALUE!</v>
      </c>
      <c r="AE34" t="e">
        <f>IF($H34="s-curve",$E34+($G34-$E34)*$I$2/(1+EXP($I$3*(COUNT($J$9:AE$9)+$I$4))),TREND($E34:$G34,$E$9:$G$9,AE$9))</f>
        <v>#VALUE!</v>
      </c>
      <c r="AF34" t="e">
        <f>IF($H34="s-curve",$E34+($G34-$E34)*$I$2/(1+EXP($I$3*(COUNT($J$9:AF$9)+$I$4))),TREND($E34:$G34,$E$9:$G$9,AF$9))</f>
        <v>#VALUE!</v>
      </c>
      <c r="AG34" t="e">
        <f>IF($H34="s-curve",$E34+($G34-$E34)*$I$2/(1+EXP($I$3*(COUNT($J$9:AG$9)+$I$4))),TREND($E34:$G34,$E$9:$G$9,AG$9))</f>
        <v>#VALUE!</v>
      </c>
      <c r="AH34" t="e">
        <f>IF($H34="s-curve",$E34+($G34-$E34)*$I$2/(1+EXP($I$3*(COUNT($J$9:AH$9)+$I$4))),TREND($E34:$G34,$E$9:$G$9,AH$9))</f>
        <v>#VALUE!</v>
      </c>
      <c r="AI34" t="e">
        <f>IF($H34="s-curve",$E34+($G34-$E34)*$I$2/(1+EXP($I$3*(COUNT($J$9:AI$9)+$I$4))),TREND($E34:$G34,$E$9:$G$9,AI$9))</f>
        <v>#VALUE!</v>
      </c>
      <c r="AJ34" t="e">
        <f>IF($H34="s-curve",$E34+($G34-$E34)*$I$2/(1+EXP($I$3*(COUNT($J$9:AJ$9)+$I$4))),TREND($E34:$G34,$E$9:$G$9,AJ$9))</f>
        <v>#VALUE!</v>
      </c>
      <c r="AK34" t="e">
        <f>IF($H34="s-curve",$E34+($G34-$E34)*$I$2/(1+EXP($I$3*(COUNT($J$9:AK$9)+$I$4))),TREND($E34:$G34,$E$9:$G$9,AK$9))</f>
        <v>#VALUE!</v>
      </c>
      <c r="AL34" t="e">
        <f>IF($H34="s-curve",$E34+($G34-$E34)*$I$2/(1+EXP($I$3*(COUNT($J$9:AL$9)+$I$4))),TREND($E34:$G34,$E$9:$G$9,AL$9))</f>
        <v>#VALUE!</v>
      </c>
      <c r="AM34" t="e">
        <f>IF($H34="s-curve",$E34+($G34-$E34)*$I$2/(1+EXP($I$3*(COUNT($J$9:AM$9)+$I$4))),TREND($E34:$G34,$E$9:$G$9,AM$9))</f>
        <v>#VALUE!</v>
      </c>
    </row>
    <row r="35" spans="1:39" x14ac:dyDescent="0.25">
      <c r="C35" t="s">
        <v>5</v>
      </c>
      <c r="E35" s="22">
        <v>2E-3</v>
      </c>
      <c r="F35" s="22"/>
      <c r="G35" s="22">
        <v>2E-3</v>
      </c>
      <c r="H35" s="7" t="str">
        <f>IF(E35=G35,"n/a",IF(OR(C35="battery electric vehicle",C35="natural gas vehicle",C35="plugin hybrid vehicle"),"s-curve","linear"))</f>
        <v>n/a</v>
      </c>
      <c r="J35" s="22">
        <f t="shared" si="1"/>
        <v>2E-3</v>
      </c>
      <c r="K35" t="e">
        <f>IF($H35="s-curve",$E35+($G35-$E35)*$I$2/(1+EXP($I$3*(COUNT($J$9:K$9)+$I$4))),TREND($E35:$G35,$E$9:$G$9,K$9))</f>
        <v>#VALUE!</v>
      </c>
      <c r="L35" t="e">
        <f>IF($H35="s-curve",$E35+($G35-$E35)*$I$2/(1+EXP($I$3*(COUNT($J$9:L$9)+$I$4))),TREND($E35:$G35,$E$9:$G$9,L$9))</f>
        <v>#VALUE!</v>
      </c>
      <c r="M35" t="e">
        <f>IF($H35="s-curve",$E35+($G35-$E35)*$I$2/(1+EXP($I$3*(COUNT($J$9:M$9)+$I$4))),TREND($E35:$G35,$E$9:$G$9,M$9))</f>
        <v>#VALUE!</v>
      </c>
      <c r="N35" t="e">
        <f>IF($H35="s-curve",$E35+($G35-$E35)*$I$2/(1+EXP($I$3*(COUNT($J$9:N$9)+$I$4))),TREND($E35:$G35,$E$9:$G$9,N$9))</f>
        <v>#VALUE!</v>
      </c>
      <c r="O35" t="e">
        <f>IF($H35="s-curve",$E35+($G35-$E35)*$I$2/(1+EXP($I$3*(COUNT($J$9:O$9)+$I$4))),TREND($E35:$G35,$E$9:$G$9,O$9))</f>
        <v>#VALUE!</v>
      </c>
      <c r="P35" t="e">
        <f>IF($H35="s-curve",$E35+($G35-$E35)*$I$2/(1+EXP($I$3*(COUNT($J$9:P$9)+$I$4))),TREND($E35:$G35,$E$9:$G$9,P$9))</f>
        <v>#VALUE!</v>
      </c>
      <c r="Q35" t="e">
        <f>IF($H35="s-curve",$E35+($G35-$E35)*$I$2/(1+EXP($I$3*(COUNT($J$9:Q$9)+$I$4))),TREND($E35:$G35,$E$9:$G$9,Q$9))</f>
        <v>#VALUE!</v>
      </c>
      <c r="R35" t="e">
        <f>IF($H35="s-curve",$E35+($G35-$E35)*$I$2/(1+EXP($I$3*(COUNT($J$9:R$9)+$I$4))),TREND($E35:$G35,$E$9:$G$9,R$9))</f>
        <v>#VALUE!</v>
      </c>
      <c r="S35" t="e">
        <f>IF($H35="s-curve",$E35+($G35-$E35)*$I$2/(1+EXP($I$3*(COUNT($J$9:S$9)+$I$4))),TREND($E35:$G35,$E$9:$G$9,S$9))</f>
        <v>#VALUE!</v>
      </c>
      <c r="T35" t="e">
        <f>IF($H35="s-curve",$E35+($G35-$E35)*$I$2/(1+EXP($I$3*(COUNT($J$9:T$9)+$I$4))),TREND($E35:$G35,$E$9:$G$9,T$9))</f>
        <v>#VALUE!</v>
      </c>
      <c r="U35" t="e">
        <f>IF($H35="s-curve",$E35+($G35-$E35)*$I$2/(1+EXP($I$3*(COUNT($J$9:U$9)+$I$4))),TREND($E35:$G35,$E$9:$G$9,U$9))</f>
        <v>#VALUE!</v>
      </c>
      <c r="V35" t="e">
        <f>IF($H35="s-curve",$E35+($G35-$E35)*$I$2/(1+EXP($I$3*(COUNT($J$9:V$9)+$I$4))),TREND($E35:$G35,$E$9:$G$9,V$9))</f>
        <v>#VALUE!</v>
      </c>
      <c r="W35" t="e">
        <f>IF($H35="s-curve",$E35+($G35-$E35)*$I$2/(1+EXP($I$3*(COUNT($J$9:W$9)+$I$4))),TREND($E35:$G35,$E$9:$G$9,W$9))</f>
        <v>#VALUE!</v>
      </c>
      <c r="X35" t="e">
        <f>IF($H35="s-curve",$E35+($G35-$E35)*$I$2/(1+EXP($I$3*(COUNT($J$9:X$9)+$I$4))),TREND($E35:$G35,$E$9:$G$9,X$9))</f>
        <v>#VALUE!</v>
      </c>
      <c r="Y35" t="e">
        <f>IF($H35="s-curve",$E35+($G35-$E35)*$I$2/(1+EXP($I$3*(COUNT($J$9:Y$9)+$I$4))),TREND($E35:$G35,$E$9:$G$9,Y$9))</f>
        <v>#VALUE!</v>
      </c>
      <c r="Z35" t="e">
        <f>IF($H35="s-curve",$E35+($G35-$E35)*$I$2/(1+EXP($I$3*(COUNT($J$9:Z$9)+$I$4))),TREND($E35:$G35,$E$9:$G$9,Z$9))</f>
        <v>#VALUE!</v>
      </c>
      <c r="AA35" t="e">
        <f>IF($H35="s-curve",$E35+($G35-$E35)*$I$2/(1+EXP($I$3*(COUNT($J$9:AA$9)+$I$4))),TREND($E35:$G35,$E$9:$G$9,AA$9))</f>
        <v>#VALUE!</v>
      </c>
      <c r="AB35" t="e">
        <f>IF($H35="s-curve",$E35+($G35-$E35)*$I$2/(1+EXP($I$3*(COUNT($J$9:AB$9)+$I$4))),TREND($E35:$G35,$E$9:$G$9,AB$9))</f>
        <v>#VALUE!</v>
      </c>
      <c r="AC35" t="e">
        <f>IF($H35="s-curve",$E35+($G35-$E35)*$I$2/(1+EXP($I$3*(COUNT($J$9:AC$9)+$I$4))),TREND($E35:$G35,$E$9:$G$9,AC$9))</f>
        <v>#VALUE!</v>
      </c>
      <c r="AD35" t="e">
        <f>IF($H35="s-curve",$E35+($G35-$E35)*$I$2/(1+EXP($I$3*(COUNT($J$9:AD$9)+$I$4))),TREND($E35:$G35,$E$9:$G$9,AD$9))</f>
        <v>#VALUE!</v>
      </c>
      <c r="AE35" t="e">
        <f>IF($H35="s-curve",$E35+($G35-$E35)*$I$2/(1+EXP($I$3*(COUNT($J$9:AE$9)+$I$4))),TREND($E35:$G35,$E$9:$G$9,AE$9))</f>
        <v>#VALUE!</v>
      </c>
      <c r="AF35" t="e">
        <f>IF($H35="s-curve",$E35+($G35-$E35)*$I$2/(1+EXP($I$3*(COUNT($J$9:AF$9)+$I$4))),TREND($E35:$G35,$E$9:$G$9,AF$9))</f>
        <v>#VALUE!</v>
      </c>
      <c r="AG35" t="e">
        <f>IF($H35="s-curve",$E35+($G35-$E35)*$I$2/(1+EXP($I$3*(COUNT($J$9:AG$9)+$I$4))),TREND($E35:$G35,$E$9:$G$9,AG$9))</f>
        <v>#VALUE!</v>
      </c>
      <c r="AH35" t="e">
        <f>IF($H35="s-curve",$E35+($G35-$E35)*$I$2/(1+EXP($I$3*(COUNT($J$9:AH$9)+$I$4))),TREND($E35:$G35,$E$9:$G$9,AH$9))</f>
        <v>#VALUE!</v>
      </c>
      <c r="AI35" t="e">
        <f>IF($H35="s-curve",$E35+($G35-$E35)*$I$2/(1+EXP($I$3*(COUNT($J$9:AI$9)+$I$4))),TREND($E35:$G35,$E$9:$G$9,AI$9))</f>
        <v>#VALUE!</v>
      </c>
      <c r="AJ35" t="e">
        <f>IF($H35="s-curve",$E35+($G35-$E35)*$I$2/(1+EXP($I$3*(COUNT($J$9:AJ$9)+$I$4))),TREND($E35:$G35,$E$9:$G$9,AJ$9))</f>
        <v>#VALUE!</v>
      </c>
      <c r="AK35" t="e">
        <f>IF($H35="s-curve",$E35+($G35-$E35)*$I$2/(1+EXP($I$3*(COUNT($J$9:AK$9)+$I$4))),TREND($E35:$G35,$E$9:$G$9,AK$9))</f>
        <v>#VALUE!</v>
      </c>
      <c r="AL35" t="e">
        <f>IF($H35="s-curve",$E35+($G35-$E35)*$I$2/(1+EXP($I$3*(COUNT($J$9:AL$9)+$I$4))),TREND($E35:$G35,$E$9:$G$9,AL$9))</f>
        <v>#VALUE!</v>
      </c>
      <c r="AM35" t="e">
        <f>IF($H35="s-curve",$E35+($G35-$E35)*$I$2/(1+EXP($I$3*(COUNT($J$9:AM$9)+$I$4))),TREND($E35:$G35,$E$9:$G$9,AM$9))</f>
        <v>#VALUE!</v>
      </c>
    </row>
    <row r="36" spans="1:39" x14ac:dyDescent="0.25">
      <c r="C36" t="s">
        <v>124</v>
      </c>
      <c r="E36" s="22">
        <f>'SYVbT-freight'!G3/SUM('SYVbT-freight'!3:3)</f>
        <v>7.4581219585064093E-4</v>
      </c>
      <c r="F36" s="22"/>
      <c r="G36" s="22">
        <f>SUM(SUM(INDEX('AEO 49'!136:136,0,MATCH(G$9,'AEO 49'!$1:$1,0))),SUM(INDEX('AEO 49'!147:147,0,MATCH(G$9,'AEO 49'!$1:$1,0))),SUM(INDEX('AEO 49'!158:158,0,MATCH(G$9,'AEO 49'!$1:$1,0))))/INDEX('AEO 49'!$166:$166,MATCH(G$9,'AEO 49'!$1:$1,0))*Assumptions!A11</f>
        <v>6.1785980743151968E-3</v>
      </c>
      <c r="H36" s="7" t="str">
        <f>IF(E36=G36,"n/a",IF(OR(C36="battery electric vehicle",C36="natural gas vehicle",C36="plugin hybrid vehicle",C36="hydrogen vehicle"),"s-curve","linear"))</f>
        <v>linear</v>
      </c>
      <c r="J36" s="22">
        <f t="shared" si="1"/>
        <v>7.4581219585064093E-4</v>
      </c>
      <c r="K36" t="e">
        <f>IF($H36="s-curve",$E36+($G36-$E36)*$I$2/(1+EXP($I$3*(COUNT($J$9:K$9)+$I$4))),TREND($E36:$G36,$E$9:$G$9,K$9))</f>
        <v>#VALUE!</v>
      </c>
      <c r="L36" t="e">
        <f>IF($H36="s-curve",$E36+($G36-$E36)*$I$2/(1+EXP($I$3*(COUNT($J$9:L$9)+$I$4))),TREND($E36:$G36,$E$9:$G$9,L$9))</f>
        <v>#VALUE!</v>
      </c>
      <c r="M36" t="e">
        <f>IF($H36="s-curve",$E36+($G36-$E36)*$I$2/(1+EXP($I$3*(COUNT($J$9:M$9)+$I$4))),TREND($E36:$G36,$E$9:$G$9,M$9))</f>
        <v>#VALUE!</v>
      </c>
      <c r="N36" t="e">
        <f>IF($H36="s-curve",$E36+($G36-$E36)*$I$2/(1+EXP($I$3*(COUNT($J$9:N$9)+$I$4))),TREND($E36:$G36,$E$9:$G$9,N$9))</f>
        <v>#VALUE!</v>
      </c>
      <c r="O36" t="e">
        <f>IF($H36="s-curve",$E36+($G36-$E36)*$I$2/(1+EXP($I$3*(COUNT($J$9:O$9)+$I$4))),TREND($E36:$G36,$E$9:$G$9,O$9))</f>
        <v>#VALUE!</v>
      </c>
      <c r="P36" t="e">
        <f>IF($H36="s-curve",$E36+($G36-$E36)*$I$2/(1+EXP($I$3*(COUNT($J$9:P$9)+$I$4))),TREND($E36:$G36,$E$9:$G$9,P$9))</f>
        <v>#VALUE!</v>
      </c>
      <c r="Q36" t="e">
        <f>IF($H36="s-curve",$E36+($G36-$E36)*$I$2/(1+EXP($I$3*(COUNT($J$9:Q$9)+$I$4))),TREND($E36:$G36,$E$9:$G$9,Q$9))</f>
        <v>#VALUE!</v>
      </c>
      <c r="R36" t="e">
        <f>IF($H36="s-curve",$E36+($G36-$E36)*$I$2/(1+EXP($I$3*(COUNT($J$9:R$9)+$I$4))),TREND($E36:$G36,$E$9:$G$9,R$9))</f>
        <v>#VALUE!</v>
      </c>
      <c r="S36" t="e">
        <f>IF($H36="s-curve",$E36+($G36-$E36)*$I$2/(1+EXP($I$3*(COUNT($J$9:S$9)+$I$4))),TREND($E36:$G36,$E$9:$G$9,S$9))</f>
        <v>#VALUE!</v>
      </c>
      <c r="T36" t="e">
        <f>IF($H36="s-curve",$E36+($G36-$E36)*$I$2/(1+EXP($I$3*(COUNT($J$9:T$9)+$I$4))),TREND($E36:$G36,$E$9:$G$9,T$9))</f>
        <v>#VALUE!</v>
      </c>
      <c r="U36" t="e">
        <f>IF($H36="s-curve",$E36+($G36-$E36)*$I$2/(1+EXP($I$3*(COUNT($J$9:U$9)+$I$4))),TREND($E36:$G36,$E$9:$G$9,U$9))</f>
        <v>#VALUE!</v>
      </c>
      <c r="V36" t="e">
        <f>IF($H36="s-curve",$E36+($G36-$E36)*$I$2/(1+EXP($I$3*(COUNT($J$9:V$9)+$I$4))),TREND($E36:$G36,$E$9:$G$9,V$9))</f>
        <v>#VALUE!</v>
      </c>
      <c r="W36" t="e">
        <f>IF($H36="s-curve",$E36+($G36-$E36)*$I$2/(1+EXP($I$3*(COUNT($J$9:W$9)+$I$4))),TREND($E36:$G36,$E$9:$G$9,W$9))</f>
        <v>#VALUE!</v>
      </c>
      <c r="X36" t="e">
        <f>IF($H36="s-curve",$E36+($G36-$E36)*$I$2/(1+EXP($I$3*(COUNT($J$9:X$9)+$I$4))),TREND($E36:$G36,$E$9:$G$9,X$9))</f>
        <v>#VALUE!</v>
      </c>
      <c r="Y36" t="e">
        <f>IF($H36="s-curve",$E36+($G36-$E36)*$I$2/(1+EXP($I$3*(COUNT($J$9:Y$9)+$I$4))),TREND($E36:$G36,$E$9:$G$9,Y$9))</f>
        <v>#VALUE!</v>
      </c>
      <c r="Z36" t="e">
        <f>IF($H36="s-curve",$E36+($G36-$E36)*$I$2/(1+EXP($I$3*(COUNT($J$9:Z$9)+$I$4))),TREND($E36:$G36,$E$9:$G$9,Z$9))</f>
        <v>#VALUE!</v>
      </c>
      <c r="AA36" t="e">
        <f>IF($H36="s-curve",$E36+($G36-$E36)*$I$2/(1+EXP($I$3*(COUNT($J$9:AA$9)+$I$4))),TREND($E36:$G36,$E$9:$G$9,AA$9))</f>
        <v>#VALUE!</v>
      </c>
      <c r="AB36" t="e">
        <f>IF($H36="s-curve",$E36+($G36-$E36)*$I$2/(1+EXP($I$3*(COUNT($J$9:AB$9)+$I$4))),TREND($E36:$G36,$E$9:$G$9,AB$9))</f>
        <v>#VALUE!</v>
      </c>
      <c r="AC36" t="e">
        <f>IF($H36="s-curve",$E36+($G36-$E36)*$I$2/(1+EXP($I$3*(COUNT($J$9:AC$9)+$I$4))),TREND($E36:$G36,$E$9:$G$9,AC$9))</f>
        <v>#VALUE!</v>
      </c>
      <c r="AD36" t="e">
        <f>IF($H36="s-curve",$E36+($G36-$E36)*$I$2/(1+EXP($I$3*(COUNT($J$9:AD$9)+$I$4))),TREND($E36:$G36,$E$9:$G$9,AD$9))</f>
        <v>#VALUE!</v>
      </c>
      <c r="AE36" t="e">
        <f>IF($H36="s-curve",$E36+($G36-$E36)*$I$2/(1+EXP($I$3*(COUNT($J$9:AE$9)+$I$4))),TREND($E36:$G36,$E$9:$G$9,AE$9))</f>
        <v>#VALUE!</v>
      </c>
      <c r="AF36" t="e">
        <f>IF($H36="s-curve",$E36+($G36-$E36)*$I$2/(1+EXP($I$3*(COUNT($J$9:AF$9)+$I$4))),TREND($E36:$G36,$E$9:$G$9,AF$9))</f>
        <v>#VALUE!</v>
      </c>
      <c r="AG36" t="e">
        <f>IF($H36="s-curve",$E36+($G36-$E36)*$I$2/(1+EXP($I$3*(COUNT($J$9:AG$9)+$I$4))),TREND($E36:$G36,$E$9:$G$9,AG$9))</f>
        <v>#VALUE!</v>
      </c>
      <c r="AH36" t="e">
        <f>IF($H36="s-curve",$E36+($G36-$E36)*$I$2/(1+EXP($I$3*(COUNT($J$9:AH$9)+$I$4))),TREND($E36:$G36,$E$9:$G$9,AH$9))</f>
        <v>#VALUE!</v>
      </c>
      <c r="AI36" t="e">
        <f>IF($H36="s-curve",$E36+($G36-$E36)*$I$2/(1+EXP($I$3*(COUNT($J$9:AI$9)+$I$4))),TREND($E36:$G36,$E$9:$G$9,AI$9))</f>
        <v>#VALUE!</v>
      </c>
      <c r="AJ36" t="e">
        <f>IF($H36="s-curve",$E36+($G36-$E36)*$I$2/(1+EXP($I$3*(COUNT($J$9:AJ$9)+$I$4))),TREND($E36:$G36,$E$9:$G$9,AJ$9))</f>
        <v>#VALUE!</v>
      </c>
      <c r="AK36" t="e">
        <f>IF($H36="s-curve",$E36+($G36-$E36)*$I$2/(1+EXP($I$3*(COUNT($J$9:AK$9)+$I$4))),TREND($E36:$G36,$E$9:$G$9,AK$9))</f>
        <v>#VALUE!</v>
      </c>
      <c r="AL36" t="e">
        <f>IF($H36="s-curve",$E36+($G36-$E36)*$I$2/(1+EXP($I$3*(COUNT($J$9:AL$9)+$I$4))),TREND($E36:$G36,$E$9:$G$9,AL$9))</f>
        <v>#VALUE!</v>
      </c>
      <c r="AM36" t="e">
        <f>IF($H36="s-curve",$E36+($G36-$E36)*$I$2/(1+EXP($I$3*(COUNT($J$9:AM$9)+$I$4))),TREND($E36:$G36,$E$9:$G$9,AM$9))</f>
        <v>#VALUE!</v>
      </c>
    </row>
    <row r="37" spans="1:39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/>
      <c r="G37" s="26">
        <v>0.15</v>
      </c>
      <c r="H37" s="8" t="str">
        <f>IF(E37=G37,"n/a",IF(OR(C37="battery electric vehicle",C37="natural gas vehicle",C37="plugin hybrid vehicle",C37="hydrogen vehicle"),"s-curve","linear"))</f>
        <v>s-curve</v>
      </c>
      <c r="J37" s="22">
        <f t="shared" si="1"/>
        <v>7.4999999999999997E-2</v>
      </c>
      <c r="K37">
        <f>IF($H37="s-curve",$E37+($G37-$E37)*$I$2/(1+EXP($I$3*(COUNT($J$9:K$9)+$I$4))),TREND($E37:$G37,$E$9:$G$9,K$9))</f>
        <v>7.6108052376995472E-2</v>
      </c>
      <c r="L37">
        <f>IF($H37="s-curve",$E37+($G37-$E37)*$I$2/(1+EXP($I$3*(COUNT($J$9:L$9)+$I$4))),TREND($E37:$G37,$E$9:$G$9,L$9))</f>
        <v>7.6488022930055813E-2</v>
      </c>
      <c r="M37">
        <f>IF($H37="s-curve",$E37+($G37-$E37)*$I$2/(1+EXP($I$3*(COUNT($J$9:M$9)+$I$4))),TREND($E37:$G37,$E$9:$G$9,M$9))</f>
        <v>7.6994774518264933E-2</v>
      </c>
      <c r="N37">
        <f>IF($H37="s-curve",$E37+($G37-$E37)*$I$2/(1+EXP($I$3*(COUNT($J$9:N$9)+$I$4))),TREND($E37:$G37,$E$9:$G$9,N$9))</f>
        <v>7.7667839195447716E-2</v>
      </c>
      <c r="O37">
        <f>IF($H37="s-curve",$E37+($G37-$E37)*$I$2/(1+EXP($I$3*(COUNT($J$9:O$9)+$I$4))),TREND($E37:$G37,$E$9:$G$9,O$9))</f>
        <v>7.8556940488317503E-2</v>
      </c>
      <c r="P37">
        <f>IF($H37="s-curve",$E37+($G37-$E37)*$I$2/(1+EXP($I$3*(COUNT($J$9:P$9)+$I$4))),TREND($E37:$G37,$E$9:$G$9,P$9))</f>
        <v>7.9723001704274737E-2</v>
      </c>
      <c r="Q37">
        <f>IF($H37="s-curve",$E37+($G37-$E37)*$I$2/(1+EXP($I$3*(COUNT($J$9:Q$9)+$I$4))),TREND($E37:$G37,$E$9:$G$9,Q$9))</f>
        <v>8.1237952237044178E-2</v>
      </c>
      <c r="R37">
        <f>IF($H37="s-curve",$E37+($G37-$E37)*$I$2/(1+EXP($I$3*(COUNT($J$9:R$9)+$I$4))),TREND($E37:$G37,$E$9:$G$9,R$9))</f>
        <v>8.3182261589670958E-2</v>
      </c>
      <c r="S37">
        <f>IF($H37="s-curve",$E37+($G37-$E37)*$I$2/(1+EXP($I$3*(COUNT($J$9:S$9)+$I$4))),TREND($E37:$G37,$E$9:$G$9,S$9))</f>
        <v>8.5638829867536584E-2</v>
      </c>
      <c r="T37">
        <f>IF($H37="s-curve",$E37+($G37-$E37)*$I$2/(1+EXP($I$3*(COUNT($J$9:T$9)+$I$4))),TREND($E37:$G37,$E$9:$G$9,T$9))</f>
        <v>8.8681914285476726E-2</v>
      </c>
      <c r="U37">
        <f>IF($H37="s-curve",$E37+($G37-$E37)*$I$2/(1+EXP($I$3*(COUNT($J$9:U$9)+$I$4))),TREND($E37:$G37,$E$9:$G$9,U$9))</f>
        <v>9.2360641237573676E-2</v>
      </c>
      <c r="V37">
        <f>IF($H37="s-curve",$E37+($G37-$E37)*$I$2/(1+EXP($I$3*(COUNT($J$9:V$9)+$I$4))),TREND($E37:$G37,$E$9:$G$9,V$9))</f>
        <v>9.6678787303124708E-2</v>
      </c>
      <c r="W37">
        <f>IF($H37="s-curve",$E37+($G37-$E37)*$I$2/(1+EXP($I$3*(COUNT($J$9:W$9)+$I$4))),TREND($E37:$G37,$E$9:$G$9,W$9))</f>
        <v>0.10157577703306533</v>
      </c>
      <c r="X37">
        <f>IF($H37="s-curve",$E37+($G37-$E37)*$I$2/(1+EXP($I$3*(COUNT($J$9:X$9)+$I$4))),TREND($E37:$G37,$E$9:$G$9,X$9))</f>
        <v>0.10691681123912558</v>
      </c>
      <c r="Y37">
        <f>IF($H37="s-curve",$E37+($G37-$E37)*$I$2/(1+EXP($I$3*(COUNT($J$9:Y$9)+$I$4))),TREND($E37:$G37,$E$9:$G$9,Y$9))</f>
        <v>0.11249999999999999</v>
      </c>
      <c r="Z37">
        <f>IF($H37="s-curve",$E37+($G37-$E37)*$I$2/(1+EXP($I$3*(COUNT($J$9:Z$9)+$I$4))),TREND($E37:$G37,$E$9:$G$9,Z$9))</f>
        <v>0.11808318876087442</v>
      </c>
      <c r="AA37">
        <f>IF($H37="s-curve",$E37+($G37-$E37)*$I$2/(1+EXP($I$3*(COUNT($J$9:AA$9)+$I$4))),TREND($E37:$G37,$E$9:$G$9,AA$9))</f>
        <v>0.12342422296693464</v>
      </c>
      <c r="AB37">
        <f>IF($H37="s-curve",$E37+($G37-$E37)*$I$2/(1+EXP($I$3*(COUNT($J$9:AB$9)+$I$4))),TREND($E37:$G37,$E$9:$G$9,AB$9))</f>
        <v>0.1283212126968753</v>
      </c>
      <c r="AC37">
        <f>IF($H37="s-curve",$E37+($G37-$E37)*$I$2/(1+EXP($I$3*(COUNT($J$9:AC$9)+$I$4))),TREND($E37:$G37,$E$9:$G$9,AC$9))</f>
        <v>0.13263935876242633</v>
      </c>
      <c r="AD37">
        <f>IF($H37="s-curve",$E37+($G37-$E37)*$I$2/(1+EXP($I$3*(COUNT($J$9:AD$9)+$I$4))),TREND($E37:$G37,$E$9:$G$9,AD$9))</f>
        <v>0.13631808571452325</v>
      </c>
      <c r="AE37">
        <f>IF($H37="s-curve",$E37+($G37-$E37)*$I$2/(1+EXP($I$3*(COUNT($J$9:AE$9)+$I$4))),TREND($E37:$G37,$E$9:$G$9,AE$9))</f>
        <v>0.13936117013246341</v>
      </c>
      <c r="AF37">
        <f>IF($H37="s-curve",$E37+($G37-$E37)*$I$2/(1+EXP($I$3*(COUNT($J$9:AF$9)+$I$4))),TREND($E37:$G37,$E$9:$G$9,AF$9))</f>
        <v>0.14181773841032902</v>
      </c>
      <c r="AG37">
        <f>IF($H37="s-curve",$E37+($G37-$E37)*$I$2/(1+EXP($I$3*(COUNT($J$9:AG$9)+$I$4))),TREND($E37:$G37,$E$9:$G$9,AG$9))</f>
        <v>0.14376204776295581</v>
      </c>
      <c r="AH37">
        <f>IF($H37="s-curve",$E37+($G37-$E37)*$I$2/(1+EXP($I$3*(COUNT($J$9:AH$9)+$I$4))),TREND($E37:$G37,$E$9:$G$9,AH$9))</f>
        <v>0.14527699829572527</v>
      </c>
      <c r="AI37">
        <f>IF($H37="s-curve",$E37+($G37-$E37)*$I$2/(1+EXP($I$3*(COUNT($J$9:AI$9)+$I$4))),TREND($E37:$G37,$E$9:$G$9,AI$9))</f>
        <v>0.14644305951168249</v>
      </c>
      <c r="AJ37">
        <f>IF($H37="s-curve",$E37+($G37-$E37)*$I$2/(1+EXP($I$3*(COUNT($J$9:AJ$9)+$I$4))),TREND($E37:$G37,$E$9:$G$9,AJ$9))</f>
        <v>0.1473321608045523</v>
      </c>
      <c r="AK37">
        <f>IF($H37="s-curve",$E37+($G37-$E37)*$I$2/(1+EXP($I$3*(COUNT($J$9:AK$9)+$I$4))),TREND($E37:$G37,$E$9:$G$9,AK$9))</f>
        <v>0.14800522548173506</v>
      </c>
      <c r="AL37">
        <f>IF($H37="s-curve",$E37+($G37-$E37)*$I$2/(1+EXP($I$3*(COUNT($J$9:AL$9)+$I$4))),TREND($E37:$G37,$E$9:$G$9,AL$9))</f>
        <v>0.14851197706994418</v>
      </c>
      <c r="AM37">
        <f>IF($H37="s-curve",$E37+($G37-$E37)*$I$2/(1+EXP($I$3*(COUNT($J$9:AM$9)+$I$4))),TREND($E37:$G37,$E$9:$G$9,AM$9))</f>
        <v>0.14889194762300451</v>
      </c>
    </row>
    <row r="38" spans="1:39" x14ac:dyDescent="0.25">
      <c r="A38" t="s">
        <v>14</v>
      </c>
      <c r="B38" t="s">
        <v>19</v>
      </c>
      <c r="C38" t="s">
        <v>1</v>
      </c>
      <c r="E38">
        <v>0</v>
      </c>
      <c r="F38"/>
      <c r="G38">
        <v>0</v>
      </c>
      <c r="H38" s="7" t="str">
        <f>IF(E38=G38,"n/a",IF(OR(C38="battery electric vehicle",C38="natural gas vehicle",C38="plugin hybrid vehicle"),"s-curve","linear"))</f>
        <v>n/a</v>
      </c>
      <c r="J38" s="22">
        <f t="shared" si="1"/>
        <v>0</v>
      </c>
      <c r="K38" t="e">
        <f>IF($H38="s-curve",$E38+($G38-$E38)*$I$2/(1+EXP($I$3*(COUNT($J$9:K$9)+$I$4))),TREND($E38:$G38,$E$9:$G$9,K$9))</f>
        <v>#VALUE!</v>
      </c>
      <c r="L38" t="e">
        <f>IF($H38="s-curve",$E38+($G38-$E38)*$I$2/(1+EXP($I$3*(COUNT($J$9:L$9)+$I$4))),TREND($E38:$G38,$E$9:$G$9,L$9))</f>
        <v>#VALUE!</v>
      </c>
      <c r="M38" t="e">
        <f>IF($H38="s-curve",$E38+($G38-$E38)*$I$2/(1+EXP($I$3*(COUNT($J$9:M$9)+$I$4))),TREND($E38:$G38,$E$9:$G$9,M$9))</f>
        <v>#VALUE!</v>
      </c>
      <c r="N38" t="e">
        <f>IF($H38="s-curve",$E38+($G38-$E38)*$I$2/(1+EXP($I$3*(COUNT($J$9:N$9)+$I$4))),TREND($E38:$G38,$E$9:$G$9,N$9))</f>
        <v>#VALUE!</v>
      </c>
      <c r="O38" t="e">
        <f>IF($H38="s-curve",$E38+($G38-$E38)*$I$2/(1+EXP($I$3*(COUNT($J$9:O$9)+$I$4))),TREND($E38:$G38,$E$9:$G$9,O$9))</f>
        <v>#VALUE!</v>
      </c>
      <c r="P38" t="e">
        <f>IF($H38="s-curve",$E38+($G38-$E38)*$I$2/(1+EXP($I$3*(COUNT($J$9:P$9)+$I$4))),TREND($E38:$G38,$E$9:$G$9,P$9))</f>
        <v>#VALUE!</v>
      </c>
      <c r="Q38" t="e">
        <f>IF($H38="s-curve",$E38+($G38-$E38)*$I$2/(1+EXP($I$3*(COUNT($J$9:Q$9)+$I$4))),TREND($E38:$G38,$E$9:$G$9,Q$9))</f>
        <v>#VALUE!</v>
      </c>
      <c r="R38" t="e">
        <f>IF($H38="s-curve",$E38+($G38-$E38)*$I$2/(1+EXP($I$3*(COUNT($J$9:R$9)+$I$4))),TREND($E38:$G38,$E$9:$G$9,R$9))</f>
        <v>#VALUE!</v>
      </c>
      <c r="S38" t="e">
        <f>IF($H38="s-curve",$E38+($G38-$E38)*$I$2/(1+EXP($I$3*(COUNT($J$9:S$9)+$I$4))),TREND($E38:$G38,$E$9:$G$9,S$9))</f>
        <v>#VALUE!</v>
      </c>
      <c r="T38" t="e">
        <f>IF($H38="s-curve",$E38+($G38-$E38)*$I$2/(1+EXP($I$3*(COUNT($J$9:T$9)+$I$4))),TREND($E38:$G38,$E$9:$G$9,T$9))</f>
        <v>#VALUE!</v>
      </c>
      <c r="U38" t="e">
        <f>IF($H38="s-curve",$E38+($G38-$E38)*$I$2/(1+EXP($I$3*(COUNT($J$9:U$9)+$I$4))),TREND($E38:$G38,$E$9:$G$9,U$9))</f>
        <v>#VALUE!</v>
      </c>
      <c r="V38" t="e">
        <f>IF($H38="s-curve",$E38+($G38-$E38)*$I$2/(1+EXP($I$3*(COUNT($J$9:V$9)+$I$4))),TREND($E38:$G38,$E$9:$G$9,V$9))</f>
        <v>#VALUE!</v>
      </c>
      <c r="W38" t="e">
        <f>IF($H38="s-curve",$E38+($G38-$E38)*$I$2/(1+EXP($I$3*(COUNT($J$9:W$9)+$I$4))),TREND($E38:$G38,$E$9:$G$9,W$9))</f>
        <v>#VALUE!</v>
      </c>
      <c r="X38" t="e">
        <f>IF($H38="s-curve",$E38+($G38-$E38)*$I$2/(1+EXP($I$3*(COUNT($J$9:X$9)+$I$4))),TREND($E38:$G38,$E$9:$G$9,X$9))</f>
        <v>#VALUE!</v>
      </c>
      <c r="Y38" t="e">
        <f>IF($H38="s-curve",$E38+($G38-$E38)*$I$2/(1+EXP($I$3*(COUNT($J$9:Y$9)+$I$4))),TREND($E38:$G38,$E$9:$G$9,Y$9))</f>
        <v>#VALUE!</v>
      </c>
      <c r="Z38" t="e">
        <f>IF($H38="s-curve",$E38+($G38-$E38)*$I$2/(1+EXP($I$3*(COUNT($J$9:Z$9)+$I$4))),TREND($E38:$G38,$E$9:$G$9,Z$9))</f>
        <v>#VALUE!</v>
      </c>
      <c r="AA38" t="e">
        <f>IF($H38="s-curve",$E38+($G38-$E38)*$I$2/(1+EXP($I$3*(COUNT($J$9:AA$9)+$I$4))),TREND($E38:$G38,$E$9:$G$9,AA$9))</f>
        <v>#VALUE!</v>
      </c>
      <c r="AB38" t="e">
        <f>IF($H38="s-curve",$E38+($G38-$E38)*$I$2/(1+EXP($I$3*(COUNT($J$9:AB$9)+$I$4))),TREND($E38:$G38,$E$9:$G$9,AB$9))</f>
        <v>#VALUE!</v>
      </c>
      <c r="AC38" t="e">
        <f>IF($H38="s-curve",$E38+($G38-$E38)*$I$2/(1+EXP($I$3*(COUNT($J$9:AC$9)+$I$4))),TREND($E38:$G38,$E$9:$G$9,AC$9))</f>
        <v>#VALUE!</v>
      </c>
      <c r="AD38" t="e">
        <f>IF($H38="s-curve",$E38+($G38-$E38)*$I$2/(1+EXP($I$3*(COUNT($J$9:AD$9)+$I$4))),TREND($E38:$G38,$E$9:$G$9,AD$9))</f>
        <v>#VALUE!</v>
      </c>
      <c r="AE38" t="e">
        <f>IF($H38="s-curve",$E38+($G38-$E38)*$I$2/(1+EXP($I$3*(COUNT($J$9:AE$9)+$I$4))),TREND($E38:$G38,$E$9:$G$9,AE$9))</f>
        <v>#VALUE!</v>
      </c>
      <c r="AF38" t="e">
        <f>IF($H38="s-curve",$E38+($G38-$E38)*$I$2/(1+EXP($I$3*(COUNT($J$9:AF$9)+$I$4))),TREND($E38:$G38,$E$9:$G$9,AF$9))</f>
        <v>#VALUE!</v>
      </c>
      <c r="AG38" t="e">
        <f>IF($H38="s-curve",$E38+($G38-$E38)*$I$2/(1+EXP($I$3*(COUNT($J$9:AG$9)+$I$4))),TREND($E38:$G38,$E$9:$G$9,AG$9))</f>
        <v>#VALUE!</v>
      </c>
      <c r="AH38" t="e">
        <f>IF($H38="s-curve",$E38+($G38-$E38)*$I$2/(1+EXP($I$3*(COUNT($J$9:AH$9)+$I$4))),TREND($E38:$G38,$E$9:$G$9,AH$9))</f>
        <v>#VALUE!</v>
      </c>
      <c r="AI38" t="e">
        <f>IF($H38="s-curve",$E38+($G38-$E38)*$I$2/(1+EXP($I$3*(COUNT($J$9:AI$9)+$I$4))),TREND($E38:$G38,$E$9:$G$9,AI$9))</f>
        <v>#VALUE!</v>
      </c>
      <c r="AJ38" t="e">
        <f>IF($H38="s-curve",$E38+($G38-$E38)*$I$2/(1+EXP($I$3*(COUNT($J$9:AJ$9)+$I$4))),TREND($E38:$G38,$E$9:$G$9,AJ$9))</f>
        <v>#VALUE!</v>
      </c>
      <c r="AK38" t="e">
        <f>IF($H38="s-curve",$E38+($G38-$E38)*$I$2/(1+EXP($I$3*(COUNT($J$9:AK$9)+$I$4))),TREND($E38:$G38,$E$9:$G$9,AK$9))</f>
        <v>#VALUE!</v>
      </c>
      <c r="AL38" t="e">
        <f>IF($H38="s-curve",$E38+($G38-$E38)*$I$2/(1+EXP($I$3*(COUNT($J$9:AL$9)+$I$4))),TREND($E38:$G38,$E$9:$G$9,AL$9))</f>
        <v>#VALUE!</v>
      </c>
      <c r="AM38" t="e">
        <f>IF($H38="s-curve",$E38+($G38-$E38)*$I$2/(1+EXP($I$3*(COUNT($J$9:AM$9)+$I$4))),TREND($E38:$G38,$E$9:$G$9,AM$9))</f>
        <v>#VALUE!</v>
      </c>
    </row>
    <row r="39" spans="1:39" x14ac:dyDescent="0.25">
      <c r="C39" t="s">
        <v>2</v>
      </c>
      <c r="E39">
        <v>0</v>
      </c>
      <c r="F39"/>
      <c r="G39">
        <v>0</v>
      </c>
      <c r="H39" s="7" t="str">
        <f>IF(E39=G39,"n/a",IF(OR(C39="battery electric vehicle",C39="natural gas vehicle",C39="plugin hybrid vehicle"),"s-curve","linear"))</f>
        <v>n/a</v>
      </c>
      <c r="J39" s="22">
        <f t="shared" si="1"/>
        <v>0</v>
      </c>
      <c r="K39" t="e">
        <f>IF($H39="s-curve",$E39+($G39-$E39)*$I$2/(1+EXP($I$3*(COUNT($J$9:K$9)+$I$4))),TREND($E39:$G39,$E$9:$G$9,K$9))</f>
        <v>#VALUE!</v>
      </c>
      <c r="L39" t="e">
        <f>IF($H39="s-curve",$E39+($G39-$E39)*$I$2/(1+EXP($I$3*(COUNT($J$9:L$9)+$I$4))),TREND($E39:$G39,$E$9:$G$9,L$9))</f>
        <v>#VALUE!</v>
      </c>
      <c r="M39" t="e">
        <f>IF($H39="s-curve",$E39+($G39-$E39)*$I$2/(1+EXP($I$3*(COUNT($J$9:M$9)+$I$4))),TREND($E39:$G39,$E$9:$G$9,M$9))</f>
        <v>#VALUE!</v>
      </c>
      <c r="N39" t="e">
        <f>IF($H39="s-curve",$E39+($G39-$E39)*$I$2/(1+EXP($I$3*(COUNT($J$9:N$9)+$I$4))),TREND($E39:$G39,$E$9:$G$9,N$9))</f>
        <v>#VALUE!</v>
      </c>
      <c r="O39" t="e">
        <f>IF($H39="s-curve",$E39+($G39-$E39)*$I$2/(1+EXP($I$3*(COUNT($J$9:O$9)+$I$4))),TREND($E39:$G39,$E$9:$G$9,O$9))</f>
        <v>#VALUE!</v>
      </c>
      <c r="P39" t="e">
        <f>IF($H39="s-curve",$E39+($G39-$E39)*$I$2/(1+EXP($I$3*(COUNT($J$9:P$9)+$I$4))),TREND($E39:$G39,$E$9:$G$9,P$9))</f>
        <v>#VALUE!</v>
      </c>
      <c r="Q39" t="e">
        <f>IF($H39="s-curve",$E39+($G39-$E39)*$I$2/(1+EXP($I$3*(COUNT($J$9:Q$9)+$I$4))),TREND($E39:$G39,$E$9:$G$9,Q$9))</f>
        <v>#VALUE!</v>
      </c>
      <c r="R39" t="e">
        <f>IF($H39="s-curve",$E39+($G39-$E39)*$I$2/(1+EXP($I$3*(COUNT($J$9:R$9)+$I$4))),TREND($E39:$G39,$E$9:$G$9,R$9))</f>
        <v>#VALUE!</v>
      </c>
      <c r="S39" t="e">
        <f>IF($H39="s-curve",$E39+($G39-$E39)*$I$2/(1+EXP($I$3*(COUNT($J$9:S$9)+$I$4))),TREND($E39:$G39,$E$9:$G$9,S$9))</f>
        <v>#VALUE!</v>
      </c>
      <c r="T39" t="e">
        <f>IF($H39="s-curve",$E39+($G39-$E39)*$I$2/(1+EXP($I$3*(COUNT($J$9:T$9)+$I$4))),TREND($E39:$G39,$E$9:$G$9,T$9))</f>
        <v>#VALUE!</v>
      </c>
      <c r="U39" t="e">
        <f>IF($H39="s-curve",$E39+($G39-$E39)*$I$2/(1+EXP($I$3*(COUNT($J$9:U$9)+$I$4))),TREND($E39:$G39,$E$9:$G$9,U$9))</f>
        <v>#VALUE!</v>
      </c>
      <c r="V39" t="e">
        <f>IF($H39="s-curve",$E39+($G39-$E39)*$I$2/(1+EXP($I$3*(COUNT($J$9:V$9)+$I$4))),TREND($E39:$G39,$E$9:$G$9,V$9))</f>
        <v>#VALUE!</v>
      </c>
      <c r="W39" t="e">
        <f>IF($H39="s-curve",$E39+($G39-$E39)*$I$2/(1+EXP($I$3*(COUNT($J$9:W$9)+$I$4))),TREND($E39:$G39,$E$9:$G$9,W$9))</f>
        <v>#VALUE!</v>
      </c>
      <c r="X39" t="e">
        <f>IF($H39="s-curve",$E39+($G39-$E39)*$I$2/(1+EXP($I$3*(COUNT($J$9:X$9)+$I$4))),TREND($E39:$G39,$E$9:$G$9,X$9))</f>
        <v>#VALUE!</v>
      </c>
      <c r="Y39" t="e">
        <f>IF($H39="s-curve",$E39+($G39-$E39)*$I$2/(1+EXP($I$3*(COUNT($J$9:Y$9)+$I$4))),TREND($E39:$G39,$E$9:$G$9,Y$9))</f>
        <v>#VALUE!</v>
      </c>
      <c r="Z39" t="e">
        <f>IF($H39="s-curve",$E39+($G39-$E39)*$I$2/(1+EXP($I$3*(COUNT($J$9:Z$9)+$I$4))),TREND($E39:$G39,$E$9:$G$9,Z$9))</f>
        <v>#VALUE!</v>
      </c>
      <c r="AA39" t="e">
        <f>IF($H39="s-curve",$E39+($G39-$E39)*$I$2/(1+EXP($I$3*(COUNT($J$9:AA$9)+$I$4))),TREND($E39:$G39,$E$9:$G$9,AA$9))</f>
        <v>#VALUE!</v>
      </c>
      <c r="AB39" t="e">
        <f>IF($H39="s-curve",$E39+($G39-$E39)*$I$2/(1+EXP($I$3*(COUNT($J$9:AB$9)+$I$4))),TREND($E39:$G39,$E$9:$G$9,AB$9))</f>
        <v>#VALUE!</v>
      </c>
      <c r="AC39" t="e">
        <f>IF($H39="s-curve",$E39+($G39-$E39)*$I$2/(1+EXP($I$3*(COUNT($J$9:AC$9)+$I$4))),TREND($E39:$G39,$E$9:$G$9,AC$9))</f>
        <v>#VALUE!</v>
      </c>
      <c r="AD39" t="e">
        <f>IF($H39="s-curve",$E39+($G39-$E39)*$I$2/(1+EXP($I$3*(COUNT($J$9:AD$9)+$I$4))),TREND($E39:$G39,$E$9:$G$9,AD$9))</f>
        <v>#VALUE!</v>
      </c>
      <c r="AE39" t="e">
        <f>IF($H39="s-curve",$E39+($G39-$E39)*$I$2/(1+EXP($I$3*(COUNT($J$9:AE$9)+$I$4))),TREND($E39:$G39,$E$9:$G$9,AE$9))</f>
        <v>#VALUE!</v>
      </c>
      <c r="AF39" t="e">
        <f>IF($H39="s-curve",$E39+($G39-$E39)*$I$2/(1+EXP($I$3*(COUNT($J$9:AF$9)+$I$4))),TREND($E39:$G39,$E$9:$G$9,AF$9))</f>
        <v>#VALUE!</v>
      </c>
      <c r="AG39" t="e">
        <f>IF($H39="s-curve",$E39+($G39-$E39)*$I$2/(1+EXP($I$3*(COUNT($J$9:AG$9)+$I$4))),TREND($E39:$G39,$E$9:$G$9,AG$9))</f>
        <v>#VALUE!</v>
      </c>
      <c r="AH39" t="e">
        <f>IF($H39="s-curve",$E39+($G39-$E39)*$I$2/(1+EXP($I$3*(COUNT($J$9:AH$9)+$I$4))),TREND($E39:$G39,$E$9:$G$9,AH$9))</f>
        <v>#VALUE!</v>
      </c>
      <c r="AI39" t="e">
        <f>IF($H39="s-curve",$E39+($G39-$E39)*$I$2/(1+EXP($I$3*(COUNT($J$9:AI$9)+$I$4))),TREND($E39:$G39,$E$9:$G$9,AI$9))</f>
        <v>#VALUE!</v>
      </c>
      <c r="AJ39" t="e">
        <f>IF($H39="s-curve",$E39+($G39-$E39)*$I$2/(1+EXP($I$3*(COUNT($J$9:AJ$9)+$I$4))),TREND($E39:$G39,$E$9:$G$9,AJ$9))</f>
        <v>#VALUE!</v>
      </c>
      <c r="AK39" t="e">
        <f>IF($H39="s-curve",$E39+($G39-$E39)*$I$2/(1+EXP($I$3*(COUNT($J$9:AK$9)+$I$4))),TREND($E39:$G39,$E$9:$G$9,AK$9))</f>
        <v>#VALUE!</v>
      </c>
      <c r="AL39" t="e">
        <f>IF($H39="s-curve",$E39+($G39-$E39)*$I$2/(1+EXP($I$3*(COUNT($J$9:AL$9)+$I$4))),TREND($E39:$G39,$E$9:$G$9,AL$9))</f>
        <v>#VALUE!</v>
      </c>
      <c r="AM39" t="e">
        <f>IF($H39="s-curve",$E39+($G39-$E39)*$I$2/(1+EXP($I$3*(COUNT($J$9:AM$9)+$I$4))),TREND($E39:$G39,$E$9:$G$9,AM$9))</f>
        <v>#VALUE!</v>
      </c>
    </row>
    <row r="40" spans="1:39" x14ac:dyDescent="0.25">
      <c r="C40" t="s">
        <v>3</v>
      </c>
      <c r="E40">
        <v>0</v>
      </c>
      <c r="F40"/>
      <c r="G40">
        <v>0</v>
      </c>
      <c r="H40" s="7" t="str">
        <f>IF(E40=G40,"n/a",IF(OR(C40="battery electric vehicle",C40="natural gas vehicle",C40="plugin hybrid vehicle"),"s-curve","linear"))</f>
        <v>n/a</v>
      </c>
      <c r="J40" s="22">
        <f t="shared" si="1"/>
        <v>0</v>
      </c>
      <c r="K40" t="e">
        <f>IF($H40="s-curve",$E40+($G40-$E40)*$I$2/(1+EXP($I$3*(COUNT($J$9:K$9)+$I$4))),TREND($E40:$G40,$E$9:$G$9,K$9))</f>
        <v>#VALUE!</v>
      </c>
      <c r="L40" t="e">
        <f>IF($H40="s-curve",$E40+($G40-$E40)*$I$2/(1+EXP($I$3*(COUNT($J$9:L$9)+$I$4))),TREND($E40:$G40,$E$9:$G$9,L$9))</f>
        <v>#VALUE!</v>
      </c>
      <c r="M40" t="e">
        <f>IF($H40="s-curve",$E40+($G40-$E40)*$I$2/(1+EXP($I$3*(COUNT($J$9:M$9)+$I$4))),TREND($E40:$G40,$E$9:$G$9,M$9))</f>
        <v>#VALUE!</v>
      </c>
      <c r="N40" t="e">
        <f>IF($H40="s-curve",$E40+($G40-$E40)*$I$2/(1+EXP($I$3*(COUNT($J$9:N$9)+$I$4))),TREND($E40:$G40,$E$9:$G$9,N$9))</f>
        <v>#VALUE!</v>
      </c>
      <c r="O40" t="e">
        <f>IF($H40="s-curve",$E40+($G40-$E40)*$I$2/(1+EXP($I$3*(COUNT($J$9:O$9)+$I$4))),TREND($E40:$G40,$E$9:$G$9,O$9))</f>
        <v>#VALUE!</v>
      </c>
      <c r="P40" t="e">
        <f>IF($H40="s-curve",$E40+($G40-$E40)*$I$2/(1+EXP($I$3*(COUNT($J$9:P$9)+$I$4))),TREND($E40:$G40,$E$9:$G$9,P$9))</f>
        <v>#VALUE!</v>
      </c>
      <c r="Q40" t="e">
        <f>IF($H40="s-curve",$E40+($G40-$E40)*$I$2/(1+EXP($I$3*(COUNT($J$9:Q$9)+$I$4))),TREND($E40:$G40,$E$9:$G$9,Q$9))</f>
        <v>#VALUE!</v>
      </c>
      <c r="R40" t="e">
        <f>IF($H40="s-curve",$E40+($G40-$E40)*$I$2/(1+EXP($I$3*(COUNT($J$9:R$9)+$I$4))),TREND($E40:$G40,$E$9:$G$9,R$9))</f>
        <v>#VALUE!</v>
      </c>
      <c r="S40" t="e">
        <f>IF($H40="s-curve",$E40+($G40-$E40)*$I$2/(1+EXP($I$3*(COUNT($J$9:S$9)+$I$4))),TREND($E40:$G40,$E$9:$G$9,S$9))</f>
        <v>#VALUE!</v>
      </c>
      <c r="T40" t="e">
        <f>IF($H40="s-curve",$E40+($G40-$E40)*$I$2/(1+EXP($I$3*(COUNT($J$9:T$9)+$I$4))),TREND($E40:$G40,$E$9:$G$9,T$9))</f>
        <v>#VALUE!</v>
      </c>
      <c r="U40" t="e">
        <f>IF($H40="s-curve",$E40+($G40-$E40)*$I$2/(1+EXP($I$3*(COUNT($J$9:U$9)+$I$4))),TREND($E40:$G40,$E$9:$G$9,U$9))</f>
        <v>#VALUE!</v>
      </c>
      <c r="V40" t="e">
        <f>IF($H40="s-curve",$E40+($G40-$E40)*$I$2/(1+EXP($I$3*(COUNT($J$9:V$9)+$I$4))),TREND($E40:$G40,$E$9:$G$9,V$9))</f>
        <v>#VALUE!</v>
      </c>
      <c r="W40" t="e">
        <f>IF($H40="s-curve",$E40+($G40-$E40)*$I$2/(1+EXP($I$3*(COUNT($J$9:W$9)+$I$4))),TREND($E40:$G40,$E$9:$G$9,W$9))</f>
        <v>#VALUE!</v>
      </c>
      <c r="X40" t="e">
        <f>IF($H40="s-curve",$E40+($G40-$E40)*$I$2/(1+EXP($I$3*(COUNT($J$9:X$9)+$I$4))),TREND($E40:$G40,$E$9:$G$9,X$9))</f>
        <v>#VALUE!</v>
      </c>
      <c r="Y40" t="e">
        <f>IF($H40="s-curve",$E40+($G40-$E40)*$I$2/(1+EXP($I$3*(COUNT($J$9:Y$9)+$I$4))),TREND($E40:$G40,$E$9:$G$9,Y$9))</f>
        <v>#VALUE!</v>
      </c>
      <c r="Z40" t="e">
        <f>IF($H40="s-curve",$E40+($G40-$E40)*$I$2/(1+EXP($I$3*(COUNT($J$9:Z$9)+$I$4))),TREND($E40:$G40,$E$9:$G$9,Z$9))</f>
        <v>#VALUE!</v>
      </c>
      <c r="AA40" t="e">
        <f>IF($H40="s-curve",$E40+($G40-$E40)*$I$2/(1+EXP($I$3*(COUNT($J$9:AA$9)+$I$4))),TREND($E40:$G40,$E$9:$G$9,AA$9))</f>
        <v>#VALUE!</v>
      </c>
      <c r="AB40" t="e">
        <f>IF($H40="s-curve",$E40+($G40-$E40)*$I$2/(1+EXP($I$3*(COUNT($J$9:AB$9)+$I$4))),TREND($E40:$G40,$E$9:$G$9,AB$9))</f>
        <v>#VALUE!</v>
      </c>
      <c r="AC40" t="e">
        <f>IF($H40="s-curve",$E40+($G40-$E40)*$I$2/(1+EXP($I$3*(COUNT($J$9:AC$9)+$I$4))),TREND($E40:$G40,$E$9:$G$9,AC$9))</f>
        <v>#VALUE!</v>
      </c>
      <c r="AD40" t="e">
        <f>IF($H40="s-curve",$E40+($G40-$E40)*$I$2/(1+EXP($I$3*(COUNT($J$9:AD$9)+$I$4))),TREND($E40:$G40,$E$9:$G$9,AD$9))</f>
        <v>#VALUE!</v>
      </c>
      <c r="AE40" t="e">
        <f>IF($H40="s-curve",$E40+($G40-$E40)*$I$2/(1+EXP($I$3*(COUNT($J$9:AE$9)+$I$4))),TREND($E40:$G40,$E$9:$G$9,AE$9))</f>
        <v>#VALUE!</v>
      </c>
      <c r="AF40" t="e">
        <f>IF($H40="s-curve",$E40+($G40-$E40)*$I$2/(1+EXP($I$3*(COUNT($J$9:AF$9)+$I$4))),TREND($E40:$G40,$E$9:$G$9,AF$9))</f>
        <v>#VALUE!</v>
      </c>
      <c r="AG40" t="e">
        <f>IF($H40="s-curve",$E40+($G40-$E40)*$I$2/(1+EXP($I$3*(COUNT($J$9:AG$9)+$I$4))),TREND($E40:$G40,$E$9:$G$9,AG$9))</f>
        <v>#VALUE!</v>
      </c>
      <c r="AH40" t="e">
        <f>IF($H40="s-curve",$E40+($G40-$E40)*$I$2/(1+EXP($I$3*(COUNT($J$9:AH$9)+$I$4))),TREND($E40:$G40,$E$9:$G$9,AH$9))</f>
        <v>#VALUE!</v>
      </c>
      <c r="AI40" t="e">
        <f>IF($H40="s-curve",$E40+($G40-$E40)*$I$2/(1+EXP($I$3*(COUNT($J$9:AI$9)+$I$4))),TREND($E40:$G40,$E$9:$G$9,AI$9))</f>
        <v>#VALUE!</v>
      </c>
      <c r="AJ40" t="e">
        <f>IF($H40="s-curve",$E40+($G40-$E40)*$I$2/(1+EXP($I$3*(COUNT($J$9:AJ$9)+$I$4))),TREND($E40:$G40,$E$9:$G$9,AJ$9))</f>
        <v>#VALUE!</v>
      </c>
      <c r="AK40" t="e">
        <f>IF($H40="s-curve",$E40+($G40-$E40)*$I$2/(1+EXP($I$3*(COUNT($J$9:AK$9)+$I$4))),TREND($E40:$G40,$E$9:$G$9,AK$9))</f>
        <v>#VALUE!</v>
      </c>
      <c r="AL40" t="e">
        <f>IF($H40="s-curve",$E40+($G40-$E40)*$I$2/(1+EXP($I$3*(COUNT($J$9:AL$9)+$I$4))),TREND($E40:$G40,$E$9:$G$9,AL$9))</f>
        <v>#VALUE!</v>
      </c>
      <c r="AM40" t="e">
        <f>IF($H40="s-curve",$E40+($G40-$E40)*$I$2/(1+EXP($I$3*(COUNT($J$9:AM$9)+$I$4))),TREND($E40:$G40,$E$9:$G$9,AM$9))</f>
        <v>#VALUE!</v>
      </c>
    </row>
    <row r="41" spans="1:39" x14ac:dyDescent="0.25">
      <c r="C41" t="s">
        <v>4</v>
      </c>
      <c r="E41">
        <v>1</v>
      </c>
      <c r="F41"/>
      <c r="G41">
        <v>1</v>
      </c>
      <c r="H41" s="7" t="str">
        <f>IF(E41=G41,"n/a",IF(OR(C41="battery electric vehicle",C41="natural gas vehicle",C41="plugin hybrid vehicle"),"s-curve","linear"))</f>
        <v>n/a</v>
      </c>
      <c r="J41" s="22">
        <f t="shared" ref="J41:J72" si="2">E41</f>
        <v>1</v>
      </c>
      <c r="K41" t="e">
        <f>IF($H41="s-curve",$E41+($G41-$E41)*$I$2/(1+EXP($I$3*(COUNT($J$9:K$9)+$I$4))),TREND($E41:$G41,$E$9:$G$9,K$9))</f>
        <v>#VALUE!</v>
      </c>
      <c r="L41" t="e">
        <f>IF($H41="s-curve",$E41+($G41-$E41)*$I$2/(1+EXP($I$3*(COUNT($J$9:L$9)+$I$4))),TREND($E41:$G41,$E$9:$G$9,L$9))</f>
        <v>#VALUE!</v>
      </c>
      <c r="M41" t="e">
        <f>IF($H41="s-curve",$E41+($G41-$E41)*$I$2/(1+EXP($I$3*(COUNT($J$9:M$9)+$I$4))),TREND($E41:$G41,$E$9:$G$9,M$9))</f>
        <v>#VALUE!</v>
      </c>
      <c r="N41" t="e">
        <f>IF($H41="s-curve",$E41+($G41-$E41)*$I$2/(1+EXP($I$3*(COUNT($J$9:N$9)+$I$4))),TREND($E41:$G41,$E$9:$G$9,N$9))</f>
        <v>#VALUE!</v>
      </c>
      <c r="O41" t="e">
        <f>IF($H41="s-curve",$E41+($G41-$E41)*$I$2/(1+EXP($I$3*(COUNT($J$9:O$9)+$I$4))),TREND($E41:$G41,$E$9:$G$9,O$9))</f>
        <v>#VALUE!</v>
      </c>
      <c r="P41" t="e">
        <f>IF($H41="s-curve",$E41+($G41-$E41)*$I$2/(1+EXP($I$3*(COUNT($J$9:P$9)+$I$4))),TREND($E41:$G41,$E$9:$G$9,P$9))</f>
        <v>#VALUE!</v>
      </c>
      <c r="Q41" t="e">
        <f>IF($H41="s-curve",$E41+($G41-$E41)*$I$2/(1+EXP($I$3*(COUNT($J$9:Q$9)+$I$4))),TREND($E41:$G41,$E$9:$G$9,Q$9))</f>
        <v>#VALUE!</v>
      </c>
      <c r="R41" t="e">
        <f>IF($H41="s-curve",$E41+($G41-$E41)*$I$2/(1+EXP($I$3*(COUNT($J$9:R$9)+$I$4))),TREND($E41:$G41,$E$9:$G$9,R$9))</f>
        <v>#VALUE!</v>
      </c>
      <c r="S41" t="e">
        <f>IF($H41="s-curve",$E41+($G41-$E41)*$I$2/(1+EXP($I$3*(COUNT($J$9:S$9)+$I$4))),TREND($E41:$G41,$E$9:$G$9,S$9))</f>
        <v>#VALUE!</v>
      </c>
      <c r="T41" t="e">
        <f>IF($H41="s-curve",$E41+($G41-$E41)*$I$2/(1+EXP($I$3*(COUNT($J$9:T$9)+$I$4))),TREND($E41:$G41,$E$9:$G$9,T$9))</f>
        <v>#VALUE!</v>
      </c>
      <c r="U41" t="e">
        <f>IF($H41="s-curve",$E41+($G41-$E41)*$I$2/(1+EXP($I$3*(COUNT($J$9:U$9)+$I$4))),TREND($E41:$G41,$E$9:$G$9,U$9))</f>
        <v>#VALUE!</v>
      </c>
      <c r="V41" t="e">
        <f>IF($H41="s-curve",$E41+($G41-$E41)*$I$2/(1+EXP($I$3*(COUNT($J$9:V$9)+$I$4))),TREND($E41:$G41,$E$9:$G$9,V$9))</f>
        <v>#VALUE!</v>
      </c>
      <c r="W41" t="e">
        <f>IF($H41="s-curve",$E41+($G41-$E41)*$I$2/(1+EXP($I$3*(COUNT($J$9:W$9)+$I$4))),TREND($E41:$G41,$E$9:$G$9,W$9))</f>
        <v>#VALUE!</v>
      </c>
      <c r="X41" t="e">
        <f>IF($H41="s-curve",$E41+($G41-$E41)*$I$2/(1+EXP($I$3*(COUNT($J$9:X$9)+$I$4))),TREND($E41:$G41,$E$9:$G$9,X$9))</f>
        <v>#VALUE!</v>
      </c>
      <c r="Y41" t="e">
        <f>IF($H41="s-curve",$E41+($G41-$E41)*$I$2/(1+EXP($I$3*(COUNT($J$9:Y$9)+$I$4))),TREND($E41:$G41,$E$9:$G$9,Y$9))</f>
        <v>#VALUE!</v>
      </c>
      <c r="Z41" t="e">
        <f>IF($H41="s-curve",$E41+($G41-$E41)*$I$2/(1+EXP($I$3*(COUNT($J$9:Z$9)+$I$4))),TREND($E41:$G41,$E$9:$G$9,Z$9))</f>
        <v>#VALUE!</v>
      </c>
      <c r="AA41" t="e">
        <f>IF($H41="s-curve",$E41+($G41-$E41)*$I$2/(1+EXP($I$3*(COUNT($J$9:AA$9)+$I$4))),TREND($E41:$G41,$E$9:$G$9,AA$9))</f>
        <v>#VALUE!</v>
      </c>
      <c r="AB41" t="e">
        <f>IF($H41="s-curve",$E41+($G41-$E41)*$I$2/(1+EXP($I$3*(COUNT($J$9:AB$9)+$I$4))),TREND($E41:$G41,$E$9:$G$9,AB$9))</f>
        <v>#VALUE!</v>
      </c>
      <c r="AC41" t="e">
        <f>IF($H41="s-curve",$E41+($G41-$E41)*$I$2/(1+EXP($I$3*(COUNT($J$9:AC$9)+$I$4))),TREND($E41:$G41,$E$9:$G$9,AC$9))</f>
        <v>#VALUE!</v>
      </c>
      <c r="AD41" t="e">
        <f>IF($H41="s-curve",$E41+($G41-$E41)*$I$2/(1+EXP($I$3*(COUNT($J$9:AD$9)+$I$4))),TREND($E41:$G41,$E$9:$G$9,AD$9))</f>
        <v>#VALUE!</v>
      </c>
      <c r="AE41" t="e">
        <f>IF($H41="s-curve",$E41+($G41-$E41)*$I$2/(1+EXP($I$3*(COUNT($J$9:AE$9)+$I$4))),TREND($E41:$G41,$E$9:$G$9,AE$9))</f>
        <v>#VALUE!</v>
      </c>
      <c r="AF41" t="e">
        <f>IF($H41="s-curve",$E41+($G41-$E41)*$I$2/(1+EXP($I$3*(COUNT($J$9:AF$9)+$I$4))),TREND($E41:$G41,$E$9:$G$9,AF$9))</f>
        <v>#VALUE!</v>
      </c>
      <c r="AG41" t="e">
        <f>IF($H41="s-curve",$E41+($G41-$E41)*$I$2/(1+EXP($I$3*(COUNT($J$9:AG$9)+$I$4))),TREND($E41:$G41,$E$9:$G$9,AG$9))</f>
        <v>#VALUE!</v>
      </c>
      <c r="AH41" t="e">
        <f>IF($H41="s-curve",$E41+($G41-$E41)*$I$2/(1+EXP($I$3*(COUNT($J$9:AH$9)+$I$4))),TREND($E41:$G41,$E$9:$G$9,AH$9))</f>
        <v>#VALUE!</v>
      </c>
      <c r="AI41" t="e">
        <f>IF($H41="s-curve",$E41+($G41-$E41)*$I$2/(1+EXP($I$3*(COUNT($J$9:AI$9)+$I$4))),TREND($E41:$G41,$E$9:$G$9,AI$9))</f>
        <v>#VALUE!</v>
      </c>
      <c r="AJ41" t="e">
        <f>IF($H41="s-curve",$E41+($G41-$E41)*$I$2/(1+EXP($I$3*(COUNT($J$9:AJ$9)+$I$4))),TREND($E41:$G41,$E$9:$G$9,AJ$9))</f>
        <v>#VALUE!</v>
      </c>
      <c r="AK41" t="e">
        <f>IF($H41="s-curve",$E41+($G41-$E41)*$I$2/(1+EXP($I$3*(COUNT($J$9:AK$9)+$I$4))),TREND($E41:$G41,$E$9:$G$9,AK$9))</f>
        <v>#VALUE!</v>
      </c>
      <c r="AL41" t="e">
        <f>IF($H41="s-curve",$E41+($G41-$E41)*$I$2/(1+EXP($I$3*(COUNT($J$9:AL$9)+$I$4))),TREND($E41:$G41,$E$9:$G$9,AL$9))</f>
        <v>#VALUE!</v>
      </c>
      <c r="AM41" t="e">
        <f>IF($H41="s-curve",$E41+($G41-$E41)*$I$2/(1+EXP($I$3*(COUNT($J$9:AM$9)+$I$4))),TREND($E41:$G41,$E$9:$G$9,AM$9))</f>
        <v>#VALUE!</v>
      </c>
    </row>
    <row r="42" spans="1:39" x14ac:dyDescent="0.25">
      <c r="C42" t="s">
        <v>5</v>
      </c>
      <c r="E42">
        <v>0</v>
      </c>
      <c r="F42"/>
      <c r="G42">
        <v>0</v>
      </c>
      <c r="H42" s="7" t="str">
        <f>IF(E42=G42,"n/a",IF(OR(C42="battery electric vehicle",C42="natural gas vehicle",C42="plugin hybrid vehicle"),"s-curve","linear"))</f>
        <v>n/a</v>
      </c>
      <c r="J42" s="22">
        <f t="shared" si="2"/>
        <v>0</v>
      </c>
      <c r="K42" t="e">
        <f>IF($H42="s-curve",$E42+($G42-$E42)*$I$2/(1+EXP($I$3*(COUNT($J$9:K$9)+$I$4))),TREND($E42:$G42,$E$9:$G$9,K$9))</f>
        <v>#VALUE!</v>
      </c>
      <c r="L42" t="e">
        <f>IF($H42="s-curve",$E42+($G42-$E42)*$I$2/(1+EXP($I$3*(COUNT($J$9:L$9)+$I$4))),TREND($E42:$G42,$E$9:$G$9,L$9))</f>
        <v>#VALUE!</v>
      </c>
      <c r="M42" t="e">
        <f>IF($H42="s-curve",$E42+($G42-$E42)*$I$2/(1+EXP($I$3*(COUNT($J$9:M$9)+$I$4))),TREND($E42:$G42,$E$9:$G$9,M$9))</f>
        <v>#VALUE!</v>
      </c>
      <c r="N42" t="e">
        <f>IF($H42="s-curve",$E42+($G42-$E42)*$I$2/(1+EXP($I$3*(COUNT($J$9:N$9)+$I$4))),TREND($E42:$G42,$E$9:$G$9,N$9))</f>
        <v>#VALUE!</v>
      </c>
      <c r="O42" t="e">
        <f>IF($H42="s-curve",$E42+($G42-$E42)*$I$2/(1+EXP($I$3*(COUNT($J$9:O$9)+$I$4))),TREND($E42:$G42,$E$9:$G$9,O$9))</f>
        <v>#VALUE!</v>
      </c>
      <c r="P42" t="e">
        <f>IF($H42="s-curve",$E42+($G42-$E42)*$I$2/(1+EXP($I$3*(COUNT($J$9:P$9)+$I$4))),TREND($E42:$G42,$E$9:$G$9,P$9))</f>
        <v>#VALUE!</v>
      </c>
      <c r="Q42" t="e">
        <f>IF($H42="s-curve",$E42+($G42-$E42)*$I$2/(1+EXP($I$3*(COUNT($J$9:Q$9)+$I$4))),TREND($E42:$G42,$E$9:$G$9,Q$9))</f>
        <v>#VALUE!</v>
      </c>
      <c r="R42" t="e">
        <f>IF($H42="s-curve",$E42+($G42-$E42)*$I$2/(1+EXP($I$3*(COUNT($J$9:R$9)+$I$4))),TREND($E42:$G42,$E$9:$G$9,R$9))</f>
        <v>#VALUE!</v>
      </c>
      <c r="S42" t="e">
        <f>IF($H42="s-curve",$E42+($G42-$E42)*$I$2/(1+EXP($I$3*(COUNT($J$9:S$9)+$I$4))),TREND($E42:$G42,$E$9:$G$9,S$9))</f>
        <v>#VALUE!</v>
      </c>
      <c r="T42" t="e">
        <f>IF($H42="s-curve",$E42+($G42-$E42)*$I$2/(1+EXP($I$3*(COUNT($J$9:T$9)+$I$4))),TREND($E42:$G42,$E$9:$G$9,T$9))</f>
        <v>#VALUE!</v>
      </c>
      <c r="U42" t="e">
        <f>IF($H42="s-curve",$E42+($G42-$E42)*$I$2/(1+EXP($I$3*(COUNT($J$9:U$9)+$I$4))),TREND($E42:$G42,$E$9:$G$9,U$9))</f>
        <v>#VALUE!</v>
      </c>
      <c r="V42" t="e">
        <f>IF($H42="s-curve",$E42+($G42-$E42)*$I$2/(1+EXP($I$3*(COUNT($J$9:V$9)+$I$4))),TREND($E42:$G42,$E$9:$G$9,V$9))</f>
        <v>#VALUE!</v>
      </c>
      <c r="W42" t="e">
        <f>IF($H42="s-curve",$E42+($G42-$E42)*$I$2/(1+EXP($I$3*(COUNT($J$9:W$9)+$I$4))),TREND($E42:$G42,$E$9:$G$9,W$9))</f>
        <v>#VALUE!</v>
      </c>
      <c r="X42" t="e">
        <f>IF($H42="s-curve",$E42+($G42-$E42)*$I$2/(1+EXP($I$3*(COUNT($J$9:X$9)+$I$4))),TREND($E42:$G42,$E$9:$G$9,X$9))</f>
        <v>#VALUE!</v>
      </c>
      <c r="Y42" t="e">
        <f>IF($H42="s-curve",$E42+($G42-$E42)*$I$2/(1+EXP($I$3*(COUNT($J$9:Y$9)+$I$4))),TREND($E42:$G42,$E$9:$G$9,Y$9))</f>
        <v>#VALUE!</v>
      </c>
      <c r="Z42" t="e">
        <f>IF($H42="s-curve",$E42+($G42-$E42)*$I$2/(1+EXP($I$3*(COUNT($J$9:Z$9)+$I$4))),TREND($E42:$G42,$E$9:$G$9,Z$9))</f>
        <v>#VALUE!</v>
      </c>
      <c r="AA42" t="e">
        <f>IF($H42="s-curve",$E42+($G42-$E42)*$I$2/(1+EXP($I$3*(COUNT($J$9:AA$9)+$I$4))),TREND($E42:$G42,$E$9:$G$9,AA$9))</f>
        <v>#VALUE!</v>
      </c>
      <c r="AB42" t="e">
        <f>IF($H42="s-curve",$E42+($G42-$E42)*$I$2/(1+EXP($I$3*(COUNT($J$9:AB$9)+$I$4))),TREND($E42:$G42,$E$9:$G$9,AB$9))</f>
        <v>#VALUE!</v>
      </c>
      <c r="AC42" t="e">
        <f>IF($H42="s-curve",$E42+($G42-$E42)*$I$2/(1+EXP($I$3*(COUNT($J$9:AC$9)+$I$4))),TREND($E42:$G42,$E$9:$G$9,AC$9))</f>
        <v>#VALUE!</v>
      </c>
      <c r="AD42" t="e">
        <f>IF($H42="s-curve",$E42+($G42-$E42)*$I$2/(1+EXP($I$3*(COUNT($J$9:AD$9)+$I$4))),TREND($E42:$G42,$E$9:$G$9,AD$9))</f>
        <v>#VALUE!</v>
      </c>
      <c r="AE42" t="e">
        <f>IF($H42="s-curve",$E42+($G42-$E42)*$I$2/(1+EXP($I$3*(COUNT($J$9:AE$9)+$I$4))),TREND($E42:$G42,$E$9:$G$9,AE$9))</f>
        <v>#VALUE!</v>
      </c>
      <c r="AF42" t="e">
        <f>IF($H42="s-curve",$E42+($G42-$E42)*$I$2/(1+EXP($I$3*(COUNT($J$9:AF$9)+$I$4))),TREND($E42:$G42,$E$9:$G$9,AF$9))</f>
        <v>#VALUE!</v>
      </c>
      <c r="AG42" t="e">
        <f>IF($H42="s-curve",$E42+($G42-$E42)*$I$2/(1+EXP($I$3*(COUNT($J$9:AG$9)+$I$4))),TREND($E42:$G42,$E$9:$G$9,AG$9))</f>
        <v>#VALUE!</v>
      </c>
      <c r="AH42" t="e">
        <f>IF($H42="s-curve",$E42+($G42-$E42)*$I$2/(1+EXP($I$3*(COUNT($J$9:AH$9)+$I$4))),TREND($E42:$G42,$E$9:$G$9,AH$9))</f>
        <v>#VALUE!</v>
      </c>
      <c r="AI42" t="e">
        <f>IF($H42="s-curve",$E42+($G42-$E42)*$I$2/(1+EXP($I$3*(COUNT($J$9:AI$9)+$I$4))),TREND($E42:$G42,$E$9:$G$9,AI$9))</f>
        <v>#VALUE!</v>
      </c>
      <c r="AJ42" t="e">
        <f>IF($H42="s-curve",$E42+($G42-$E42)*$I$2/(1+EXP($I$3*(COUNT($J$9:AJ$9)+$I$4))),TREND($E42:$G42,$E$9:$G$9,AJ$9))</f>
        <v>#VALUE!</v>
      </c>
      <c r="AK42" t="e">
        <f>IF($H42="s-curve",$E42+($G42-$E42)*$I$2/(1+EXP($I$3*(COUNT($J$9:AK$9)+$I$4))),TREND($E42:$G42,$E$9:$G$9,AK$9))</f>
        <v>#VALUE!</v>
      </c>
      <c r="AL42" t="e">
        <f>IF($H42="s-curve",$E42+($G42-$E42)*$I$2/(1+EXP($I$3*(COUNT($J$9:AL$9)+$I$4))),TREND($E42:$G42,$E$9:$G$9,AL$9))</f>
        <v>#VALUE!</v>
      </c>
      <c r="AM42" t="e">
        <f>IF($H42="s-curve",$E42+($G42-$E42)*$I$2/(1+EXP($I$3*(COUNT($J$9:AM$9)+$I$4))),TREND($E42:$G42,$E$9:$G$9,AM$9))</f>
        <v>#VALUE!</v>
      </c>
    </row>
    <row r="43" spans="1:39" x14ac:dyDescent="0.25">
      <c r="C43" t="s">
        <v>124</v>
      </c>
      <c r="E43">
        <v>0</v>
      </c>
      <c r="F43"/>
      <c r="G43">
        <v>0</v>
      </c>
      <c r="H43" s="7" t="str">
        <f>IF(E43=G43,"n/a",IF(OR(C43="battery electric vehicle",C43="natural gas vehicle",C43="plugin hybrid vehicle",C43="hydrogen vehicle"),"s-curve","linear"))</f>
        <v>n/a</v>
      </c>
      <c r="J43" s="22">
        <f t="shared" si="2"/>
        <v>0</v>
      </c>
      <c r="K43" t="e">
        <f>IF($H43="s-curve",$E43+($G43-$E43)*$I$2/(1+EXP($I$3*(COUNT($J$9:K$9)+$I$4))),TREND($E43:$G43,$E$9:$G$9,K$9))</f>
        <v>#VALUE!</v>
      </c>
      <c r="L43" t="e">
        <f>IF($H43="s-curve",$E43+($G43-$E43)*$I$2/(1+EXP($I$3*(COUNT($J$9:L$9)+$I$4))),TREND($E43:$G43,$E$9:$G$9,L$9))</f>
        <v>#VALUE!</v>
      </c>
      <c r="M43" t="e">
        <f>IF($H43="s-curve",$E43+($G43-$E43)*$I$2/(1+EXP($I$3*(COUNT($J$9:M$9)+$I$4))),TREND($E43:$G43,$E$9:$G$9,M$9))</f>
        <v>#VALUE!</v>
      </c>
      <c r="N43" t="e">
        <f>IF($H43="s-curve",$E43+($G43-$E43)*$I$2/(1+EXP($I$3*(COUNT($J$9:N$9)+$I$4))),TREND($E43:$G43,$E$9:$G$9,N$9))</f>
        <v>#VALUE!</v>
      </c>
      <c r="O43" t="e">
        <f>IF($H43="s-curve",$E43+($G43-$E43)*$I$2/(1+EXP($I$3*(COUNT($J$9:O$9)+$I$4))),TREND($E43:$G43,$E$9:$G$9,O$9))</f>
        <v>#VALUE!</v>
      </c>
      <c r="P43" t="e">
        <f>IF($H43="s-curve",$E43+($G43-$E43)*$I$2/(1+EXP($I$3*(COUNT($J$9:P$9)+$I$4))),TREND($E43:$G43,$E$9:$G$9,P$9))</f>
        <v>#VALUE!</v>
      </c>
      <c r="Q43" t="e">
        <f>IF($H43="s-curve",$E43+($G43-$E43)*$I$2/(1+EXP($I$3*(COUNT($J$9:Q$9)+$I$4))),TREND($E43:$G43,$E$9:$G$9,Q$9))</f>
        <v>#VALUE!</v>
      </c>
      <c r="R43" t="e">
        <f>IF($H43="s-curve",$E43+($G43-$E43)*$I$2/(1+EXP($I$3*(COUNT($J$9:R$9)+$I$4))),TREND($E43:$G43,$E$9:$G$9,R$9))</f>
        <v>#VALUE!</v>
      </c>
      <c r="S43" t="e">
        <f>IF($H43="s-curve",$E43+($G43-$E43)*$I$2/(1+EXP($I$3*(COUNT($J$9:S$9)+$I$4))),TREND($E43:$G43,$E$9:$G$9,S$9))</f>
        <v>#VALUE!</v>
      </c>
      <c r="T43" t="e">
        <f>IF($H43="s-curve",$E43+($G43-$E43)*$I$2/(1+EXP($I$3*(COUNT($J$9:T$9)+$I$4))),TREND($E43:$G43,$E$9:$G$9,T$9))</f>
        <v>#VALUE!</v>
      </c>
      <c r="U43" t="e">
        <f>IF($H43="s-curve",$E43+($G43-$E43)*$I$2/(1+EXP($I$3*(COUNT($J$9:U$9)+$I$4))),TREND($E43:$G43,$E$9:$G$9,U$9))</f>
        <v>#VALUE!</v>
      </c>
      <c r="V43" t="e">
        <f>IF($H43="s-curve",$E43+($G43-$E43)*$I$2/(1+EXP($I$3*(COUNT($J$9:V$9)+$I$4))),TREND($E43:$G43,$E$9:$G$9,V$9))</f>
        <v>#VALUE!</v>
      </c>
      <c r="W43" t="e">
        <f>IF($H43="s-curve",$E43+($G43-$E43)*$I$2/(1+EXP($I$3*(COUNT($J$9:W$9)+$I$4))),TREND($E43:$G43,$E$9:$G$9,W$9))</f>
        <v>#VALUE!</v>
      </c>
      <c r="X43" t="e">
        <f>IF($H43="s-curve",$E43+($G43-$E43)*$I$2/(1+EXP($I$3*(COUNT($J$9:X$9)+$I$4))),TREND($E43:$G43,$E$9:$G$9,X$9))</f>
        <v>#VALUE!</v>
      </c>
      <c r="Y43" t="e">
        <f>IF($H43="s-curve",$E43+($G43-$E43)*$I$2/(1+EXP($I$3*(COUNT($J$9:Y$9)+$I$4))),TREND($E43:$G43,$E$9:$G$9,Y$9))</f>
        <v>#VALUE!</v>
      </c>
      <c r="Z43" t="e">
        <f>IF($H43="s-curve",$E43+($G43-$E43)*$I$2/(1+EXP($I$3*(COUNT($J$9:Z$9)+$I$4))),TREND($E43:$G43,$E$9:$G$9,Z$9))</f>
        <v>#VALUE!</v>
      </c>
      <c r="AA43" t="e">
        <f>IF($H43="s-curve",$E43+($G43-$E43)*$I$2/(1+EXP($I$3*(COUNT($J$9:AA$9)+$I$4))),TREND($E43:$G43,$E$9:$G$9,AA$9))</f>
        <v>#VALUE!</v>
      </c>
      <c r="AB43" t="e">
        <f>IF($H43="s-curve",$E43+($G43-$E43)*$I$2/(1+EXP($I$3*(COUNT($J$9:AB$9)+$I$4))),TREND($E43:$G43,$E$9:$G$9,AB$9))</f>
        <v>#VALUE!</v>
      </c>
      <c r="AC43" t="e">
        <f>IF($H43="s-curve",$E43+($G43-$E43)*$I$2/(1+EXP($I$3*(COUNT($J$9:AC$9)+$I$4))),TREND($E43:$G43,$E$9:$G$9,AC$9))</f>
        <v>#VALUE!</v>
      </c>
      <c r="AD43" t="e">
        <f>IF($H43="s-curve",$E43+($G43-$E43)*$I$2/(1+EXP($I$3*(COUNT($J$9:AD$9)+$I$4))),TREND($E43:$G43,$E$9:$G$9,AD$9))</f>
        <v>#VALUE!</v>
      </c>
      <c r="AE43" t="e">
        <f>IF($H43="s-curve",$E43+($G43-$E43)*$I$2/(1+EXP($I$3*(COUNT($J$9:AE$9)+$I$4))),TREND($E43:$G43,$E$9:$G$9,AE$9))</f>
        <v>#VALUE!</v>
      </c>
      <c r="AF43" t="e">
        <f>IF($H43="s-curve",$E43+($G43-$E43)*$I$2/(1+EXP($I$3*(COUNT($J$9:AF$9)+$I$4))),TREND($E43:$G43,$E$9:$G$9,AF$9))</f>
        <v>#VALUE!</v>
      </c>
      <c r="AG43" t="e">
        <f>IF($H43="s-curve",$E43+($G43-$E43)*$I$2/(1+EXP($I$3*(COUNT($J$9:AG$9)+$I$4))),TREND($E43:$G43,$E$9:$G$9,AG$9))</f>
        <v>#VALUE!</v>
      </c>
      <c r="AH43" t="e">
        <f>IF($H43="s-curve",$E43+($G43-$E43)*$I$2/(1+EXP($I$3*(COUNT($J$9:AH$9)+$I$4))),TREND($E43:$G43,$E$9:$G$9,AH$9))</f>
        <v>#VALUE!</v>
      </c>
      <c r="AI43" t="e">
        <f>IF($H43="s-curve",$E43+($G43-$E43)*$I$2/(1+EXP($I$3*(COUNT($J$9:AI$9)+$I$4))),TREND($E43:$G43,$E$9:$G$9,AI$9))</f>
        <v>#VALUE!</v>
      </c>
      <c r="AJ43" t="e">
        <f>IF($H43="s-curve",$E43+($G43-$E43)*$I$2/(1+EXP($I$3*(COUNT($J$9:AJ$9)+$I$4))),TREND($E43:$G43,$E$9:$G$9,AJ$9))</f>
        <v>#VALUE!</v>
      </c>
      <c r="AK43" t="e">
        <f>IF($H43="s-curve",$E43+($G43-$E43)*$I$2/(1+EXP($I$3*(COUNT($J$9:AK$9)+$I$4))),TREND($E43:$G43,$E$9:$G$9,AK$9))</f>
        <v>#VALUE!</v>
      </c>
      <c r="AL43" t="e">
        <f>IF($H43="s-curve",$E43+($G43-$E43)*$I$2/(1+EXP($I$3*(COUNT($J$9:AL$9)+$I$4))),TREND($E43:$G43,$E$9:$G$9,AL$9))</f>
        <v>#VALUE!</v>
      </c>
      <c r="AM43" t="e">
        <f>IF($H43="s-curve",$E43+($G43-$E43)*$I$2/(1+EXP($I$3*(COUNT($J$9:AM$9)+$I$4))),TREND($E43:$G43,$E$9:$G$9,AM$9))</f>
        <v>#VALUE!</v>
      </c>
    </row>
    <row r="44" spans="1:39" ht="15.75" thickBot="1" x14ac:dyDescent="0.3">
      <c r="A44" s="23"/>
      <c r="B44" s="23"/>
      <c r="C44" s="23" t="s">
        <v>125</v>
      </c>
      <c r="D44" s="23"/>
      <c r="E44" s="23">
        <v>0</v>
      </c>
      <c r="F44" s="23"/>
      <c r="G44" s="23">
        <v>0</v>
      </c>
      <c r="H44" s="8" t="str">
        <f>IF(E44=G44,"n/a",IF(OR(C44="battery electric vehicle",C44="natural gas vehicle",C44="plugin hybrid vehicle",C44="hydrogen vehicle"),"s-curve","linear"))</f>
        <v>n/a</v>
      </c>
      <c r="J44" s="22">
        <f t="shared" si="2"/>
        <v>0</v>
      </c>
      <c r="K44" t="e">
        <f>IF($H44="s-curve",$E44+($G44-$E44)*$I$2/(1+EXP($I$3*(COUNT($J$9:K$9)+$I$4))),TREND($E44:$G44,$E$9:$G$9,K$9))</f>
        <v>#VALUE!</v>
      </c>
      <c r="L44" t="e">
        <f>IF($H44="s-curve",$E44+($G44-$E44)*$I$2/(1+EXP($I$3*(COUNT($J$9:L$9)+$I$4))),TREND($E44:$G44,$E$9:$G$9,L$9))</f>
        <v>#VALUE!</v>
      </c>
      <c r="M44" t="e">
        <f>IF($H44="s-curve",$E44+($G44-$E44)*$I$2/(1+EXP($I$3*(COUNT($J$9:M$9)+$I$4))),TREND($E44:$G44,$E$9:$G$9,M$9))</f>
        <v>#VALUE!</v>
      </c>
      <c r="N44" t="e">
        <f>IF($H44="s-curve",$E44+($G44-$E44)*$I$2/(1+EXP($I$3*(COUNT($J$9:N$9)+$I$4))),TREND($E44:$G44,$E$9:$G$9,N$9))</f>
        <v>#VALUE!</v>
      </c>
      <c r="O44" t="e">
        <f>IF($H44="s-curve",$E44+($G44-$E44)*$I$2/(1+EXP($I$3*(COUNT($J$9:O$9)+$I$4))),TREND($E44:$G44,$E$9:$G$9,O$9))</f>
        <v>#VALUE!</v>
      </c>
      <c r="P44" t="e">
        <f>IF($H44="s-curve",$E44+($G44-$E44)*$I$2/(1+EXP($I$3*(COUNT($J$9:P$9)+$I$4))),TREND($E44:$G44,$E$9:$G$9,P$9))</f>
        <v>#VALUE!</v>
      </c>
      <c r="Q44" t="e">
        <f>IF($H44="s-curve",$E44+($G44-$E44)*$I$2/(1+EXP($I$3*(COUNT($J$9:Q$9)+$I$4))),TREND($E44:$G44,$E$9:$G$9,Q$9))</f>
        <v>#VALUE!</v>
      </c>
      <c r="R44" t="e">
        <f>IF($H44="s-curve",$E44+($G44-$E44)*$I$2/(1+EXP($I$3*(COUNT($J$9:R$9)+$I$4))),TREND($E44:$G44,$E$9:$G$9,R$9))</f>
        <v>#VALUE!</v>
      </c>
      <c r="S44" t="e">
        <f>IF($H44="s-curve",$E44+($G44-$E44)*$I$2/(1+EXP($I$3*(COUNT($J$9:S$9)+$I$4))),TREND($E44:$G44,$E$9:$G$9,S$9))</f>
        <v>#VALUE!</v>
      </c>
      <c r="T44" t="e">
        <f>IF($H44="s-curve",$E44+($G44-$E44)*$I$2/(1+EXP($I$3*(COUNT($J$9:T$9)+$I$4))),TREND($E44:$G44,$E$9:$G$9,T$9))</f>
        <v>#VALUE!</v>
      </c>
      <c r="U44" t="e">
        <f>IF($H44="s-curve",$E44+($G44-$E44)*$I$2/(1+EXP($I$3*(COUNT($J$9:U$9)+$I$4))),TREND($E44:$G44,$E$9:$G$9,U$9))</f>
        <v>#VALUE!</v>
      </c>
      <c r="V44" t="e">
        <f>IF($H44="s-curve",$E44+($G44-$E44)*$I$2/(1+EXP($I$3*(COUNT($J$9:V$9)+$I$4))),TREND($E44:$G44,$E$9:$G$9,V$9))</f>
        <v>#VALUE!</v>
      </c>
      <c r="W44" t="e">
        <f>IF($H44="s-curve",$E44+($G44-$E44)*$I$2/(1+EXP($I$3*(COUNT($J$9:W$9)+$I$4))),TREND($E44:$G44,$E$9:$G$9,W$9))</f>
        <v>#VALUE!</v>
      </c>
      <c r="X44" t="e">
        <f>IF($H44="s-curve",$E44+($G44-$E44)*$I$2/(1+EXP($I$3*(COUNT($J$9:X$9)+$I$4))),TREND($E44:$G44,$E$9:$G$9,X$9))</f>
        <v>#VALUE!</v>
      </c>
      <c r="Y44" t="e">
        <f>IF($H44="s-curve",$E44+($G44-$E44)*$I$2/(1+EXP($I$3*(COUNT($J$9:Y$9)+$I$4))),TREND($E44:$G44,$E$9:$G$9,Y$9))</f>
        <v>#VALUE!</v>
      </c>
      <c r="Z44" t="e">
        <f>IF($H44="s-curve",$E44+($G44-$E44)*$I$2/(1+EXP($I$3*(COUNT($J$9:Z$9)+$I$4))),TREND($E44:$G44,$E$9:$G$9,Z$9))</f>
        <v>#VALUE!</v>
      </c>
      <c r="AA44" t="e">
        <f>IF($H44="s-curve",$E44+($G44-$E44)*$I$2/(1+EXP($I$3*(COUNT($J$9:AA$9)+$I$4))),TREND($E44:$G44,$E$9:$G$9,AA$9))</f>
        <v>#VALUE!</v>
      </c>
      <c r="AB44" t="e">
        <f>IF($H44="s-curve",$E44+($G44-$E44)*$I$2/(1+EXP($I$3*(COUNT($J$9:AB$9)+$I$4))),TREND($E44:$G44,$E$9:$G$9,AB$9))</f>
        <v>#VALUE!</v>
      </c>
      <c r="AC44" t="e">
        <f>IF($H44="s-curve",$E44+($G44-$E44)*$I$2/(1+EXP($I$3*(COUNT($J$9:AC$9)+$I$4))),TREND($E44:$G44,$E$9:$G$9,AC$9))</f>
        <v>#VALUE!</v>
      </c>
      <c r="AD44" t="e">
        <f>IF($H44="s-curve",$E44+($G44-$E44)*$I$2/(1+EXP($I$3*(COUNT($J$9:AD$9)+$I$4))),TREND($E44:$G44,$E$9:$G$9,AD$9))</f>
        <v>#VALUE!</v>
      </c>
      <c r="AE44" t="e">
        <f>IF($H44="s-curve",$E44+($G44-$E44)*$I$2/(1+EXP($I$3*(COUNT($J$9:AE$9)+$I$4))),TREND($E44:$G44,$E$9:$G$9,AE$9))</f>
        <v>#VALUE!</v>
      </c>
      <c r="AF44" t="e">
        <f>IF($H44="s-curve",$E44+($G44-$E44)*$I$2/(1+EXP($I$3*(COUNT($J$9:AF$9)+$I$4))),TREND($E44:$G44,$E$9:$G$9,AF$9))</f>
        <v>#VALUE!</v>
      </c>
      <c r="AG44" t="e">
        <f>IF($H44="s-curve",$E44+($G44-$E44)*$I$2/(1+EXP($I$3*(COUNT($J$9:AG$9)+$I$4))),TREND($E44:$G44,$E$9:$G$9,AG$9))</f>
        <v>#VALUE!</v>
      </c>
      <c r="AH44" t="e">
        <f>IF($H44="s-curve",$E44+($G44-$E44)*$I$2/(1+EXP($I$3*(COUNT($J$9:AH$9)+$I$4))),TREND($E44:$G44,$E$9:$G$9,AH$9))</f>
        <v>#VALUE!</v>
      </c>
      <c r="AI44" t="e">
        <f>IF($H44="s-curve",$E44+($G44-$E44)*$I$2/(1+EXP($I$3*(COUNT($J$9:AI$9)+$I$4))),TREND($E44:$G44,$E$9:$G$9,AI$9))</f>
        <v>#VALUE!</v>
      </c>
      <c r="AJ44" t="e">
        <f>IF($H44="s-curve",$E44+($G44-$E44)*$I$2/(1+EXP($I$3*(COUNT($J$9:AJ$9)+$I$4))),TREND($E44:$G44,$E$9:$G$9,AJ$9))</f>
        <v>#VALUE!</v>
      </c>
      <c r="AK44" t="e">
        <f>IF($H44="s-curve",$E44+($G44-$E44)*$I$2/(1+EXP($I$3*(COUNT($J$9:AK$9)+$I$4))),TREND($E44:$G44,$E$9:$G$9,AK$9))</f>
        <v>#VALUE!</v>
      </c>
      <c r="AL44" t="e">
        <f>IF($H44="s-curve",$E44+($G44-$E44)*$I$2/(1+EXP($I$3*(COUNT($J$9:AL$9)+$I$4))),TREND($E44:$G44,$E$9:$G$9,AL$9))</f>
        <v>#VALUE!</v>
      </c>
      <c r="AM44" t="e">
        <f>IF($H44="s-curve",$E44+($G44-$E44)*$I$2/(1+EXP($I$3*(COUNT($J$9:AM$9)+$I$4))),TREND($E44:$G44,$E$9:$G$9,AM$9))</f>
        <v>#VALUE!</v>
      </c>
    </row>
    <row r="45" spans="1:39" x14ac:dyDescent="0.25">
      <c r="A45" t="s">
        <v>14</v>
      </c>
      <c r="B45" t="s">
        <v>18</v>
      </c>
      <c r="C45" t="s">
        <v>1</v>
      </c>
      <c r="E45">
        <v>0</v>
      </c>
      <c r="F45"/>
      <c r="G45">
        <v>0</v>
      </c>
      <c r="H45" s="7" t="str">
        <f>IF(E45=G45,"n/a",IF(OR(C45="battery electric vehicle",C45="natural gas vehicle",C45="plugin hybrid vehicle"),"s-curve","linear"))</f>
        <v>n/a</v>
      </c>
      <c r="J45" s="22">
        <f t="shared" si="2"/>
        <v>0</v>
      </c>
      <c r="K45" t="e">
        <f>IF($H45="s-curve",$E45+($G45-$E45)*$I$2/(1+EXP($I$3*(COUNT($J$9:K$9)+$I$4))),TREND($E45:$G45,$E$9:$G$9,K$9))</f>
        <v>#VALUE!</v>
      </c>
      <c r="L45" t="e">
        <f>IF($H45="s-curve",$E45+($G45-$E45)*$I$2/(1+EXP($I$3*(COUNT($J$9:L$9)+$I$4))),TREND($E45:$G45,$E$9:$G$9,L$9))</f>
        <v>#VALUE!</v>
      </c>
      <c r="M45" t="e">
        <f>IF($H45="s-curve",$E45+($G45-$E45)*$I$2/(1+EXP($I$3*(COUNT($J$9:M$9)+$I$4))),TREND($E45:$G45,$E$9:$G$9,M$9))</f>
        <v>#VALUE!</v>
      </c>
      <c r="N45" t="e">
        <f>IF($H45="s-curve",$E45+($G45-$E45)*$I$2/(1+EXP($I$3*(COUNT($J$9:N$9)+$I$4))),TREND($E45:$G45,$E$9:$G$9,N$9))</f>
        <v>#VALUE!</v>
      </c>
      <c r="O45" t="e">
        <f>IF($H45="s-curve",$E45+($G45-$E45)*$I$2/(1+EXP($I$3*(COUNT($J$9:O$9)+$I$4))),TREND($E45:$G45,$E$9:$G$9,O$9))</f>
        <v>#VALUE!</v>
      </c>
      <c r="P45" t="e">
        <f>IF($H45="s-curve",$E45+($G45-$E45)*$I$2/(1+EXP($I$3*(COUNT($J$9:P$9)+$I$4))),TREND($E45:$G45,$E$9:$G$9,P$9))</f>
        <v>#VALUE!</v>
      </c>
      <c r="Q45" t="e">
        <f>IF($H45="s-curve",$E45+($G45-$E45)*$I$2/(1+EXP($I$3*(COUNT($J$9:Q$9)+$I$4))),TREND($E45:$G45,$E$9:$G$9,Q$9))</f>
        <v>#VALUE!</v>
      </c>
      <c r="R45" t="e">
        <f>IF($H45="s-curve",$E45+($G45-$E45)*$I$2/(1+EXP($I$3*(COUNT($J$9:R$9)+$I$4))),TREND($E45:$G45,$E$9:$G$9,R$9))</f>
        <v>#VALUE!</v>
      </c>
      <c r="S45" t="e">
        <f>IF($H45="s-curve",$E45+($G45-$E45)*$I$2/(1+EXP($I$3*(COUNT($J$9:S$9)+$I$4))),TREND($E45:$G45,$E$9:$G$9,S$9))</f>
        <v>#VALUE!</v>
      </c>
      <c r="T45" t="e">
        <f>IF($H45="s-curve",$E45+($G45-$E45)*$I$2/(1+EXP($I$3*(COUNT($J$9:T$9)+$I$4))),TREND($E45:$G45,$E$9:$G$9,T$9))</f>
        <v>#VALUE!</v>
      </c>
      <c r="U45" t="e">
        <f>IF($H45="s-curve",$E45+($G45-$E45)*$I$2/(1+EXP($I$3*(COUNT($J$9:U$9)+$I$4))),TREND($E45:$G45,$E$9:$G$9,U$9))</f>
        <v>#VALUE!</v>
      </c>
      <c r="V45" t="e">
        <f>IF($H45="s-curve",$E45+($G45-$E45)*$I$2/(1+EXP($I$3*(COUNT($J$9:V$9)+$I$4))),TREND($E45:$G45,$E$9:$G$9,V$9))</f>
        <v>#VALUE!</v>
      </c>
      <c r="W45" t="e">
        <f>IF($H45="s-curve",$E45+($G45-$E45)*$I$2/(1+EXP($I$3*(COUNT($J$9:W$9)+$I$4))),TREND($E45:$G45,$E$9:$G$9,W$9))</f>
        <v>#VALUE!</v>
      </c>
      <c r="X45" t="e">
        <f>IF($H45="s-curve",$E45+($G45-$E45)*$I$2/(1+EXP($I$3*(COUNT($J$9:X$9)+$I$4))),TREND($E45:$G45,$E$9:$G$9,X$9))</f>
        <v>#VALUE!</v>
      </c>
      <c r="Y45" t="e">
        <f>IF($H45="s-curve",$E45+($G45-$E45)*$I$2/(1+EXP($I$3*(COUNT($J$9:Y$9)+$I$4))),TREND($E45:$G45,$E$9:$G$9,Y$9))</f>
        <v>#VALUE!</v>
      </c>
      <c r="Z45" t="e">
        <f>IF($H45="s-curve",$E45+($G45-$E45)*$I$2/(1+EXP($I$3*(COUNT($J$9:Z$9)+$I$4))),TREND($E45:$G45,$E$9:$G$9,Z$9))</f>
        <v>#VALUE!</v>
      </c>
      <c r="AA45" t="e">
        <f>IF($H45="s-curve",$E45+($G45-$E45)*$I$2/(1+EXP($I$3*(COUNT($J$9:AA$9)+$I$4))),TREND($E45:$G45,$E$9:$G$9,AA$9))</f>
        <v>#VALUE!</v>
      </c>
      <c r="AB45" t="e">
        <f>IF($H45="s-curve",$E45+($G45-$E45)*$I$2/(1+EXP($I$3*(COUNT($J$9:AB$9)+$I$4))),TREND($E45:$G45,$E$9:$G$9,AB$9))</f>
        <v>#VALUE!</v>
      </c>
      <c r="AC45" t="e">
        <f>IF($H45="s-curve",$E45+($G45-$E45)*$I$2/(1+EXP($I$3*(COUNT($J$9:AC$9)+$I$4))),TREND($E45:$G45,$E$9:$G$9,AC$9))</f>
        <v>#VALUE!</v>
      </c>
      <c r="AD45" t="e">
        <f>IF($H45="s-curve",$E45+($G45-$E45)*$I$2/(1+EXP($I$3*(COUNT($J$9:AD$9)+$I$4))),TREND($E45:$G45,$E$9:$G$9,AD$9))</f>
        <v>#VALUE!</v>
      </c>
      <c r="AE45" t="e">
        <f>IF($H45="s-curve",$E45+($G45-$E45)*$I$2/(1+EXP($I$3*(COUNT($J$9:AE$9)+$I$4))),TREND($E45:$G45,$E$9:$G$9,AE$9))</f>
        <v>#VALUE!</v>
      </c>
      <c r="AF45" t="e">
        <f>IF($H45="s-curve",$E45+($G45-$E45)*$I$2/(1+EXP($I$3*(COUNT($J$9:AF$9)+$I$4))),TREND($E45:$G45,$E$9:$G$9,AF$9))</f>
        <v>#VALUE!</v>
      </c>
      <c r="AG45" t="e">
        <f>IF($H45="s-curve",$E45+($G45-$E45)*$I$2/(1+EXP($I$3*(COUNT($J$9:AG$9)+$I$4))),TREND($E45:$G45,$E$9:$G$9,AG$9))</f>
        <v>#VALUE!</v>
      </c>
      <c r="AH45" t="e">
        <f>IF($H45="s-curve",$E45+($G45-$E45)*$I$2/(1+EXP($I$3*(COUNT($J$9:AH$9)+$I$4))),TREND($E45:$G45,$E$9:$G$9,AH$9))</f>
        <v>#VALUE!</v>
      </c>
      <c r="AI45" t="e">
        <f>IF($H45="s-curve",$E45+($G45-$E45)*$I$2/(1+EXP($I$3*(COUNT($J$9:AI$9)+$I$4))),TREND($E45:$G45,$E$9:$G$9,AI$9))</f>
        <v>#VALUE!</v>
      </c>
      <c r="AJ45" t="e">
        <f>IF($H45="s-curve",$E45+($G45-$E45)*$I$2/(1+EXP($I$3*(COUNT($J$9:AJ$9)+$I$4))),TREND($E45:$G45,$E$9:$G$9,AJ$9))</f>
        <v>#VALUE!</v>
      </c>
      <c r="AK45" t="e">
        <f>IF($H45="s-curve",$E45+($G45-$E45)*$I$2/(1+EXP($I$3*(COUNT($J$9:AK$9)+$I$4))),TREND($E45:$G45,$E$9:$G$9,AK$9))</f>
        <v>#VALUE!</v>
      </c>
      <c r="AL45" t="e">
        <f>IF($H45="s-curve",$E45+($G45-$E45)*$I$2/(1+EXP($I$3*(COUNT($J$9:AL$9)+$I$4))),TREND($E45:$G45,$E$9:$G$9,AL$9))</f>
        <v>#VALUE!</v>
      </c>
      <c r="AM45" t="e">
        <f>IF($H45="s-curve",$E45+($G45-$E45)*$I$2/(1+EXP($I$3*(COUNT($J$9:AM$9)+$I$4))),TREND($E45:$G45,$E$9:$G$9,AM$9))</f>
        <v>#VALUE!</v>
      </c>
    </row>
    <row r="46" spans="1:39" x14ac:dyDescent="0.25">
      <c r="C46" t="s">
        <v>2</v>
      </c>
      <c r="E46">
        <v>0</v>
      </c>
      <c r="F46"/>
      <c r="G46">
        <v>0</v>
      </c>
      <c r="H46" s="7" t="str">
        <f>IF(E46=G46,"n/a",IF(OR(C46="battery electric vehicle",C46="natural gas vehicle",C46="plugin hybrid vehicle"),"s-curve","linear"))</f>
        <v>n/a</v>
      </c>
      <c r="J46" s="22">
        <f t="shared" si="2"/>
        <v>0</v>
      </c>
      <c r="K46" t="e">
        <f>IF($H46="s-curve",$E46+($G46-$E46)*$I$2/(1+EXP($I$3*(COUNT($J$9:K$9)+$I$4))),TREND($E46:$G46,$E$9:$G$9,K$9))</f>
        <v>#VALUE!</v>
      </c>
      <c r="L46" t="e">
        <f>IF($H46="s-curve",$E46+($G46-$E46)*$I$2/(1+EXP($I$3*(COUNT($J$9:L$9)+$I$4))),TREND($E46:$G46,$E$9:$G$9,L$9))</f>
        <v>#VALUE!</v>
      </c>
      <c r="M46" t="e">
        <f>IF($H46="s-curve",$E46+($G46-$E46)*$I$2/(1+EXP($I$3*(COUNT($J$9:M$9)+$I$4))),TREND($E46:$G46,$E$9:$G$9,M$9))</f>
        <v>#VALUE!</v>
      </c>
      <c r="N46" t="e">
        <f>IF($H46="s-curve",$E46+($G46-$E46)*$I$2/(1+EXP($I$3*(COUNT($J$9:N$9)+$I$4))),TREND($E46:$G46,$E$9:$G$9,N$9))</f>
        <v>#VALUE!</v>
      </c>
      <c r="O46" t="e">
        <f>IF($H46="s-curve",$E46+($G46-$E46)*$I$2/(1+EXP($I$3*(COUNT($J$9:O$9)+$I$4))),TREND($E46:$G46,$E$9:$G$9,O$9))</f>
        <v>#VALUE!</v>
      </c>
      <c r="P46" t="e">
        <f>IF($H46="s-curve",$E46+($G46-$E46)*$I$2/(1+EXP($I$3*(COUNT($J$9:P$9)+$I$4))),TREND($E46:$G46,$E$9:$G$9,P$9))</f>
        <v>#VALUE!</v>
      </c>
      <c r="Q46" t="e">
        <f>IF($H46="s-curve",$E46+($G46-$E46)*$I$2/(1+EXP($I$3*(COUNT($J$9:Q$9)+$I$4))),TREND($E46:$G46,$E$9:$G$9,Q$9))</f>
        <v>#VALUE!</v>
      </c>
      <c r="R46" t="e">
        <f>IF($H46="s-curve",$E46+($G46-$E46)*$I$2/(1+EXP($I$3*(COUNT($J$9:R$9)+$I$4))),TREND($E46:$G46,$E$9:$G$9,R$9))</f>
        <v>#VALUE!</v>
      </c>
      <c r="S46" t="e">
        <f>IF($H46="s-curve",$E46+($G46-$E46)*$I$2/(1+EXP($I$3*(COUNT($J$9:S$9)+$I$4))),TREND($E46:$G46,$E$9:$G$9,S$9))</f>
        <v>#VALUE!</v>
      </c>
      <c r="T46" t="e">
        <f>IF($H46="s-curve",$E46+($G46-$E46)*$I$2/(1+EXP($I$3*(COUNT($J$9:T$9)+$I$4))),TREND($E46:$G46,$E$9:$G$9,T$9))</f>
        <v>#VALUE!</v>
      </c>
      <c r="U46" t="e">
        <f>IF($H46="s-curve",$E46+($G46-$E46)*$I$2/(1+EXP($I$3*(COUNT($J$9:U$9)+$I$4))),TREND($E46:$G46,$E$9:$G$9,U$9))</f>
        <v>#VALUE!</v>
      </c>
      <c r="V46" t="e">
        <f>IF($H46="s-curve",$E46+($G46-$E46)*$I$2/(1+EXP($I$3*(COUNT($J$9:V$9)+$I$4))),TREND($E46:$G46,$E$9:$G$9,V$9))</f>
        <v>#VALUE!</v>
      </c>
      <c r="W46" t="e">
        <f>IF($H46="s-curve",$E46+($G46-$E46)*$I$2/(1+EXP($I$3*(COUNT($J$9:W$9)+$I$4))),TREND($E46:$G46,$E$9:$G$9,W$9))</f>
        <v>#VALUE!</v>
      </c>
      <c r="X46" t="e">
        <f>IF($H46="s-curve",$E46+($G46-$E46)*$I$2/(1+EXP($I$3*(COUNT($J$9:X$9)+$I$4))),TREND($E46:$G46,$E$9:$G$9,X$9))</f>
        <v>#VALUE!</v>
      </c>
      <c r="Y46" t="e">
        <f>IF($H46="s-curve",$E46+($G46-$E46)*$I$2/(1+EXP($I$3*(COUNT($J$9:Y$9)+$I$4))),TREND($E46:$G46,$E$9:$G$9,Y$9))</f>
        <v>#VALUE!</v>
      </c>
      <c r="Z46" t="e">
        <f>IF($H46="s-curve",$E46+($G46-$E46)*$I$2/(1+EXP($I$3*(COUNT($J$9:Z$9)+$I$4))),TREND($E46:$G46,$E$9:$G$9,Z$9))</f>
        <v>#VALUE!</v>
      </c>
      <c r="AA46" t="e">
        <f>IF($H46="s-curve",$E46+($G46-$E46)*$I$2/(1+EXP($I$3*(COUNT($J$9:AA$9)+$I$4))),TREND($E46:$G46,$E$9:$G$9,AA$9))</f>
        <v>#VALUE!</v>
      </c>
      <c r="AB46" t="e">
        <f>IF($H46="s-curve",$E46+($G46-$E46)*$I$2/(1+EXP($I$3*(COUNT($J$9:AB$9)+$I$4))),TREND($E46:$G46,$E$9:$G$9,AB$9))</f>
        <v>#VALUE!</v>
      </c>
      <c r="AC46" t="e">
        <f>IF($H46="s-curve",$E46+($G46-$E46)*$I$2/(1+EXP($I$3*(COUNT($J$9:AC$9)+$I$4))),TREND($E46:$G46,$E$9:$G$9,AC$9))</f>
        <v>#VALUE!</v>
      </c>
      <c r="AD46" t="e">
        <f>IF($H46="s-curve",$E46+($G46-$E46)*$I$2/(1+EXP($I$3*(COUNT($J$9:AD$9)+$I$4))),TREND($E46:$G46,$E$9:$G$9,AD$9))</f>
        <v>#VALUE!</v>
      </c>
      <c r="AE46" t="e">
        <f>IF($H46="s-curve",$E46+($G46-$E46)*$I$2/(1+EXP($I$3*(COUNT($J$9:AE$9)+$I$4))),TREND($E46:$G46,$E$9:$G$9,AE$9))</f>
        <v>#VALUE!</v>
      </c>
      <c r="AF46" t="e">
        <f>IF($H46="s-curve",$E46+($G46-$E46)*$I$2/(1+EXP($I$3*(COUNT($J$9:AF$9)+$I$4))),TREND($E46:$G46,$E$9:$G$9,AF$9))</f>
        <v>#VALUE!</v>
      </c>
      <c r="AG46" t="e">
        <f>IF($H46="s-curve",$E46+($G46-$E46)*$I$2/(1+EXP($I$3*(COUNT($J$9:AG$9)+$I$4))),TREND($E46:$G46,$E$9:$G$9,AG$9))</f>
        <v>#VALUE!</v>
      </c>
      <c r="AH46" t="e">
        <f>IF($H46="s-curve",$E46+($G46-$E46)*$I$2/(1+EXP($I$3*(COUNT($J$9:AH$9)+$I$4))),TREND($E46:$G46,$E$9:$G$9,AH$9))</f>
        <v>#VALUE!</v>
      </c>
      <c r="AI46" t="e">
        <f>IF($H46="s-curve",$E46+($G46-$E46)*$I$2/(1+EXP($I$3*(COUNT($J$9:AI$9)+$I$4))),TREND($E46:$G46,$E$9:$G$9,AI$9))</f>
        <v>#VALUE!</v>
      </c>
      <c r="AJ46" t="e">
        <f>IF($H46="s-curve",$E46+($G46-$E46)*$I$2/(1+EXP($I$3*(COUNT($J$9:AJ$9)+$I$4))),TREND($E46:$G46,$E$9:$G$9,AJ$9))</f>
        <v>#VALUE!</v>
      </c>
      <c r="AK46" t="e">
        <f>IF($H46="s-curve",$E46+($G46-$E46)*$I$2/(1+EXP($I$3*(COUNT($J$9:AK$9)+$I$4))),TREND($E46:$G46,$E$9:$G$9,AK$9))</f>
        <v>#VALUE!</v>
      </c>
      <c r="AL46" t="e">
        <f>IF($H46="s-curve",$E46+($G46-$E46)*$I$2/(1+EXP($I$3*(COUNT($J$9:AL$9)+$I$4))),TREND($E46:$G46,$E$9:$G$9,AL$9))</f>
        <v>#VALUE!</v>
      </c>
      <c r="AM46" t="e">
        <f>IF($H46="s-curve",$E46+($G46-$E46)*$I$2/(1+EXP($I$3*(COUNT($J$9:AM$9)+$I$4))),TREND($E46:$G46,$E$9:$G$9,AM$9))</f>
        <v>#VALUE!</v>
      </c>
    </row>
    <row r="47" spans="1:39" x14ac:dyDescent="0.25">
      <c r="C47" t="s">
        <v>3</v>
      </c>
      <c r="E47">
        <v>0</v>
      </c>
      <c r="F47"/>
      <c r="G47">
        <v>0</v>
      </c>
      <c r="H47" s="7" t="str">
        <f>IF(E47=G47,"n/a",IF(OR(C47="battery electric vehicle",C47="natural gas vehicle",C47="plugin hybrid vehicle"),"s-curve","linear"))</f>
        <v>n/a</v>
      </c>
      <c r="J47" s="22">
        <f t="shared" si="2"/>
        <v>0</v>
      </c>
      <c r="K47" t="e">
        <f>IF($H47="s-curve",$E47+($G47-$E47)*$I$2/(1+EXP($I$3*(COUNT($J$9:K$9)+$I$4))),TREND($E47:$G47,$E$9:$G$9,K$9))</f>
        <v>#VALUE!</v>
      </c>
      <c r="L47" t="e">
        <f>IF($H47="s-curve",$E47+($G47-$E47)*$I$2/(1+EXP($I$3*(COUNT($J$9:L$9)+$I$4))),TREND($E47:$G47,$E$9:$G$9,L$9))</f>
        <v>#VALUE!</v>
      </c>
      <c r="M47" t="e">
        <f>IF($H47="s-curve",$E47+($G47-$E47)*$I$2/(1+EXP($I$3*(COUNT($J$9:M$9)+$I$4))),TREND($E47:$G47,$E$9:$G$9,M$9))</f>
        <v>#VALUE!</v>
      </c>
      <c r="N47" t="e">
        <f>IF($H47="s-curve",$E47+($G47-$E47)*$I$2/(1+EXP($I$3*(COUNT($J$9:N$9)+$I$4))),TREND($E47:$G47,$E$9:$G$9,N$9))</f>
        <v>#VALUE!</v>
      </c>
      <c r="O47" t="e">
        <f>IF($H47="s-curve",$E47+($G47-$E47)*$I$2/(1+EXP($I$3*(COUNT($J$9:O$9)+$I$4))),TREND($E47:$G47,$E$9:$G$9,O$9))</f>
        <v>#VALUE!</v>
      </c>
      <c r="P47" t="e">
        <f>IF($H47="s-curve",$E47+($G47-$E47)*$I$2/(1+EXP($I$3*(COUNT($J$9:P$9)+$I$4))),TREND($E47:$G47,$E$9:$G$9,P$9))</f>
        <v>#VALUE!</v>
      </c>
      <c r="Q47" t="e">
        <f>IF($H47="s-curve",$E47+($G47-$E47)*$I$2/(1+EXP($I$3*(COUNT($J$9:Q$9)+$I$4))),TREND($E47:$G47,$E$9:$G$9,Q$9))</f>
        <v>#VALUE!</v>
      </c>
      <c r="R47" t="e">
        <f>IF($H47="s-curve",$E47+($G47-$E47)*$I$2/(1+EXP($I$3*(COUNT($J$9:R$9)+$I$4))),TREND($E47:$G47,$E$9:$G$9,R$9))</f>
        <v>#VALUE!</v>
      </c>
      <c r="S47" t="e">
        <f>IF($H47="s-curve",$E47+($G47-$E47)*$I$2/(1+EXP($I$3*(COUNT($J$9:S$9)+$I$4))),TREND($E47:$G47,$E$9:$G$9,S$9))</f>
        <v>#VALUE!</v>
      </c>
      <c r="T47" t="e">
        <f>IF($H47="s-curve",$E47+($G47-$E47)*$I$2/(1+EXP($I$3*(COUNT($J$9:T$9)+$I$4))),TREND($E47:$G47,$E$9:$G$9,T$9))</f>
        <v>#VALUE!</v>
      </c>
      <c r="U47" t="e">
        <f>IF($H47="s-curve",$E47+($G47-$E47)*$I$2/(1+EXP($I$3*(COUNT($J$9:U$9)+$I$4))),TREND($E47:$G47,$E$9:$G$9,U$9))</f>
        <v>#VALUE!</v>
      </c>
      <c r="V47" t="e">
        <f>IF($H47="s-curve",$E47+($G47-$E47)*$I$2/(1+EXP($I$3*(COUNT($J$9:V$9)+$I$4))),TREND($E47:$G47,$E$9:$G$9,V$9))</f>
        <v>#VALUE!</v>
      </c>
      <c r="W47" t="e">
        <f>IF($H47="s-curve",$E47+($G47-$E47)*$I$2/(1+EXP($I$3*(COUNT($J$9:W$9)+$I$4))),TREND($E47:$G47,$E$9:$G$9,W$9))</f>
        <v>#VALUE!</v>
      </c>
      <c r="X47" t="e">
        <f>IF($H47="s-curve",$E47+($G47-$E47)*$I$2/(1+EXP($I$3*(COUNT($J$9:X$9)+$I$4))),TREND($E47:$G47,$E$9:$G$9,X$9))</f>
        <v>#VALUE!</v>
      </c>
      <c r="Y47" t="e">
        <f>IF($H47="s-curve",$E47+($G47-$E47)*$I$2/(1+EXP($I$3*(COUNT($J$9:Y$9)+$I$4))),TREND($E47:$G47,$E$9:$G$9,Y$9))</f>
        <v>#VALUE!</v>
      </c>
      <c r="Z47" t="e">
        <f>IF($H47="s-curve",$E47+($G47-$E47)*$I$2/(1+EXP($I$3*(COUNT($J$9:Z$9)+$I$4))),TREND($E47:$G47,$E$9:$G$9,Z$9))</f>
        <v>#VALUE!</v>
      </c>
      <c r="AA47" t="e">
        <f>IF($H47="s-curve",$E47+($G47-$E47)*$I$2/(1+EXP($I$3*(COUNT($J$9:AA$9)+$I$4))),TREND($E47:$G47,$E$9:$G$9,AA$9))</f>
        <v>#VALUE!</v>
      </c>
      <c r="AB47" t="e">
        <f>IF($H47="s-curve",$E47+($G47-$E47)*$I$2/(1+EXP($I$3*(COUNT($J$9:AB$9)+$I$4))),TREND($E47:$G47,$E$9:$G$9,AB$9))</f>
        <v>#VALUE!</v>
      </c>
      <c r="AC47" t="e">
        <f>IF($H47="s-curve",$E47+($G47-$E47)*$I$2/(1+EXP($I$3*(COUNT($J$9:AC$9)+$I$4))),TREND($E47:$G47,$E$9:$G$9,AC$9))</f>
        <v>#VALUE!</v>
      </c>
      <c r="AD47" t="e">
        <f>IF($H47="s-curve",$E47+($G47-$E47)*$I$2/(1+EXP($I$3*(COUNT($J$9:AD$9)+$I$4))),TREND($E47:$G47,$E$9:$G$9,AD$9))</f>
        <v>#VALUE!</v>
      </c>
      <c r="AE47" t="e">
        <f>IF($H47="s-curve",$E47+($G47-$E47)*$I$2/(1+EXP($I$3*(COUNT($J$9:AE$9)+$I$4))),TREND($E47:$G47,$E$9:$G$9,AE$9))</f>
        <v>#VALUE!</v>
      </c>
      <c r="AF47" t="e">
        <f>IF($H47="s-curve",$E47+($G47-$E47)*$I$2/(1+EXP($I$3*(COUNT($J$9:AF$9)+$I$4))),TREND($E47:$G47,$E$9:$G$9,AF$9))</f>
        <v>#VALUE!</v>
      </c>
      <c r="AG47" t="e">
        <f>IF($H47="s-curve",$E47+($G47-$E47)*$I$2/(1+EXP($I$3*(COUNT($J$9:AG$9)+$I$4))),TREND($E47:$G47,$E$9:$G$9,AG$9))</f>
        <v>#VALUE!</v>
      </c>
      <c r="AH47" t="e">
        <f>IF($H47="s-curve",$E47+($G47-$E47)*$I$2/(1+EXP($I$3*(COUNT($J$9:AH$9)+$I$4))),TREND($E47:$G47,$E$9:$G$9,AH$9))</f>
        <v>#VALUE!</v>
      </c>
      <c r="AI47" t="e">
        <f>IF($H47="s-curve",$E47+($G47-$E47)*$I$2/(1+EXP($I$3*(COUNT($J$9:AI$9)+$I$4))),TREND($E47:$G47,$E$9:$G$9,AI$9))</f>
        <v>#VALUE!</v>
      </c>
      <c r="AJ47" t="e">
        <f>IF($H47="s-curve",$E47+($G47-$E47)*$I$2/(1+EXP($I$3*(COUNT($J$9:AJ$9)+$I$4))),TREND($E47:$G47,$E$9:$G$9,AJ$9))</f>
        <v>#VALUE!</v>
      </c>
      <c r="AK47" t="e">
        <f>IF($H47="s-curve",$E47+($G47-$E47)*$I$2/(1+EXP($I$3*(COUNT($J$9:AK$9)+$I$4))),TREND($E47:$G47,$E$9:$G$9,AK$9))</f>
        <v>#VALUE!</v>
      </c>
      <c r="AL47" t="e">
        <f>IF($H47="s-curve",$E47+($G47-$E47)*$I$2/(1+EXP($I$3*(COUNT($J$9:AL$9)+$I$4))),TREND($E47:$G47,$E$9:$G$9,AL$9))</f>
        <v>#VALUE!</v>
      </c>
      <c r="AM47" t="e">
        <f>IF($H47="s-curve",$E47+($G47-$E47)*$I$2/(1+EXP($I$3*(COUNT($J$9:AM$9)+$I$4))),TREND($E47:$G47,$E$9:$G$9,AM$9))</f>
        <v>#VALUE!</v>
      </c>
    </row>
    <row r="48" spans="1:39" x14ac:dyDescent="0.25">
      <c r="C48" t="s">
        <v>4</v>
      </c>
      <c r="E48">
        <v>1</v>
      </c>
      <c r="F48"/>
      <c r="G48">
        <v>1</v>
      </c>
      <c r="H48" s="7" t="str">
        <f>IF(E48=G48,"n/a",IF(OR(C48="battery electric vehicle",C48="natural gas vehicle",C48="plugin hybrid vehicle"),"s-curve","linear"))</f>
        <v>n/a</v>
      </c>
      <c r="J48" s="22">
        <f t="shared" si="2"/>
        <v>1</v>
      </c>
      <c r="K48" t="e">
        <f>IF($H48="s-curve",$E48+($G48-$E48)*$I$2/(1+EXP($I$3*(COUNT($J$9:K$9)+$I$4))),TREND($E48:$G48,$E$9:$G$9,K$9))</f>
        <v>#VALUE!</v>
      </c>
      <c r="L48" t="e">
        <f>IF($H48="s-curve",$E48+($G48-$E48)*$I$2/(1+EXP($I$3*(COUNT($J$9:L$9)+$I$4))),TREND($E48:$G48,$E$9:$G$9,L$9))</f>
        <v>#VALUE!</v>
      </c>
      <c r="M48" t="e">
        <f>IF($H48="s-curve",$E48+($G48-$E48)*$I$2/(1+EXP($I$3*(COUNT($J$9:M$9)+$I$4))),TREND($E48:$G48,$E$9:$G$9,M$9))</f>
        <v>#VALUE!</v>
      </c>
      <c r="N48" t="e">
        <f>IF($H48="s-curve",$E48+($G48-$E48)*$I$2/(1+EXP($I$3*(COUNT($J$9:N$9)+$I$4))),TREND($E48:$G48,$E$9:$G$9,N$9))</f>
        <v>#VALUE!</v>
      </c>
      <c r="O48" t="e">
        <f>IF($H48="s-curve",$E48+($G48-$E48)*$I$2/(1+EXP($I$3*(COUNT($J$9:O$9)+$I$4))),TREND($E48:$G48,$E$9:$G$9,O$9))</f>
        <v>#VALUE!</v>
      </c>
      <c r="P48" t="e">
        <f>IF($H48="s-curve",$E48+($G48-$E48)*$I$2/(1+EXP($I$3*(COUNT($J$9:P$9)+$I$4))),TREND($E48:$G48,$E$9:$G$9,P$9))</f>
        <v>#VALUE!</v>
      </c>
      <c r="Q48" t="e">
        <f>IF($H48="s-curve",$E48+($G48-$E48)*$I$2/(1+EXP($I$3*(COUNT($J$9:Q$9)+$I$4))),TREND($E48:$G48,$E$9:$G$9,Q$9))</f>
        <v>#VALUE!</v>
      </c>
      <c r="R48" t="e">
        <f>IF($H48="s-curve",$E48+($G48-$E48)*$I$2/(1+EXP($I$3*(COUNT($J$9:R$9)+$I$4))),TREND($E48:$G48,$E$9:$G$9,R$9))</f>
        <v>#VALUE!</v>
      </c>
      <c r="S48" t="e">
        <f>IF($H48="s-curve",$E48+($G48-$E48)*$I$2/(1+EXP($I$3*(COUNT($J$9:S$9)+$I$4))),TREND($E48:$G48,$E$9:$G$9,S$9))</f>
        <v>#VALUE!</v>
      </c>
      <c r="T48" t="e">
        <f>IF($H48="s-curve",$E48+($G48-$E48)*$I$2/(1+EXP($I$3*(COUNT($J$9:T$9)+$I$4))),TREND($E48:$G48,$E$9:$G$9,T$9))</f>
        <v>#VALUE!</v>
      </c>
      <c r="U48" t="e">
        <f>IF($H48="s-curve",$E48+($G48-$E48)*$I$2/(1+EXP($I$3*(COUNT($J$9:U$9)+$I$4))),TREND($E48:$G48,$E$9:$G$9,U$9))</f>
        <v>#VALUE!</v>
      </c>
      <c r="V48" t="e">
        <f>IF($H48="s-curve",$E48+($G48-$E48)*$I$2/(1+EXP($I$3*(COUNT($J$9:V$9)+$I$4))),TREND($E48:$G48,$E$9:$G$9,V$9))</f>
        <v>#VALUE!</v>
      </c>
      <c r="W48" t="e">
        <f>IF($H48="s-curve",$E48+($G48-$E48)*$I$2/(1+EXP($I$3*(COUNT($J$9:W$9)+$I$4))),TREND($E48:$G48,$E$9:$G$9,W$9))</f>
        <v>#VALUE!</v>
      </c>
      <c r="X48" t="e">
        <f>IF($H48="s-curve",$E48+($G48-$E48)*$I$2/(1+EXP($I$3*(COUNT($J$9:X$9)+$I$4))),TREND($E48:$G48,$E$9:$G$9,X$9))</f>
        <v>#VALUE!</v>
      </c>
      <c r="Y48" t="e">
        <f>IF($H48="s-curve",$E48+($G48-$E48)*$I$2/(1+EXP($I$3*(COUNT($J$9:Y$9)+$I$4))),TREND($E48:$G48,$E$9:$G$9,Y$9))</f>
        <v>#VALUE!</v>
      </c>
      <c r="Z48" t="e">
        <f>IF($H48="s-curve",$E48+($G48-$E48)*$I$2/(1+EXP($I$3*(COUNT($J$9:Z$9)+$I$4))),TREND($E48:$G48,$E$9:$G$9,Z$9))</f>
        <v>#VALUE!</v>
      </c>
      <c r="AA48" t="e">
        <f>IF($H48="s-curve",$E48+($G48-$E48)*$I$2/(1+EXP($I$3*(COUNT($J$9:AA$9)+$I$4))),TREND($E48:$G48,$E$9:$G$9,AA$9))</f>
        <v>#VALUE!</v>
      </c>
      <c r="AB48" t="e">
        <f>IF($H48="s-curve",$E48+($G48-$E48)*$I$2/(1+EXP($I$3*(COUNT($J$9:AB$9)+$I$4))),TREND($E48:$G48,$E$9:$G$9,AB$9))</f>
        <v>#VALUE!</v>
      </c>
      <c r="AC48" t="e">
        <f>IF($H48="s-curve",$E48+($G48-$E48)*$I$2/(1+EXP($I$3*(COUNT($J$9:AC$9)+$I$4))),TREND($E48:$G48,$E$9:$G$9,AC$9))</f>
        <v>#VALUE!</v>
      </c>
      <c r="AD48" t="e">
        <f>IF($H48="s-curve",$E48+($G48-$E48)*$I$2/(1+EXP($I$3*(COUNT($J$9:AD$9)+$I$4))),TREND($E48:$G48,$E$9:$G$9,AD$9))</f>
        <v>#VALUE!</v>
      </c>
      <c r="AE48" t="e">
        <f>IF($H48="s-curve",$E48+($G48-$E48)*$I$2/(1+EXP($I$3*(COUNT($J$9:AE$9)+$I$4))),TREND($E48:$G48,$E$9:$G$9,AE$9))</f>
        <v>#VALUE!</v>
      </c>
      <c r="AF48" t="e">
        <f>IF($H48="s-curve",$E48+($G48-$E48)*$I$2/(1+EXP($I$3*(COUNT($J$9:AF$9)+$I$4))),TREND($E48:$G48,$E$9:$G$9,AF$9))</f>
        <v>#VALUE!</v>
      </c>
      <c r="AG48" t="e">
        <f>IF($H48="s-curve",$E48+($G48-$E48)*$I$2/(1+EXP($I$3*(COUNT($J$9:AG$9)+$I$4))),TREND($E48:$G48,$E$9:$G$9,AG$9))</f>
        <v>#VALUE!</v>
      </c>
      <c r="AH48" t="e">
        <f>IF($H48="s-curve",$E48+($G48-$E48)*$I$2/(1+EXP($I$3*(COUNT($J$9:AH$9)+$I$4))),TREND($E48:$G48,$E$9:$G$9,AH$9))</f>
        <v>#VALUE!</v>
      </c>
      <c r="AI48" t="e">
        <f>IF($H48="s-curve",$E48+($G48-$E48)*$I$2/(1+EXP($I$3*(COUNT($J$9:AI$9)+$I$4))),TREND($E48:$G48,$E$9:$G$9,AI$9))</f>
        <v>#VALUE!</v>
      </c>
      <c r="AJ48" t="e">
        <f>IF($H48="s-curve",$E48+($G48-$E48)*$I$2/(1+EXP($I$3*(COUNT($J$9:AJ$9)+$I$4))),TREND($E48:$G48,$E$9:$G$9,AJ$9))</f>
        <v>#VALUE!</v>
      </c>
      <c r="AK48" t="e">
        <f>IF($H48="s-curve",$E48+($G48-$E48)*$I$2/(1+EXP($I$3*(COUNT($J$9:AK$9)+$I$4))),TREND($E48:$G48,$E$9:$G$9,AK$9))</f>
        <v>#VALUE!</v>
      </c>
      <c r="AL48" t="e">
        <f>IF($H48="s-curve",$E48+($G48-$E48)*$I$2/(1+EXP($I$3*(COUNT($J$9:AL$9)+$I$4))),TREND($E48:$G48,$E$9:$G$9,AL$9))</f>
        <v>#VALUE!</v>
      </c>
      <c r="AM48" t="e">
        <f>IF($H48="s-curve",$E48+($G48-$E48)*$I$2/(1+EXP($I$3*(COUNT($J$9:AM$9)+$I$4))),TREND($E48:$G48,$E$9:$G$9,AM$9))</f>
        <v>#VALUE!</v>
      </c>
    </row>
    <row r="49" spans="1:39" x14ac:dyDescent="0.25">
      <c r="C49" t="s">
        <v>5</v>
      </c>
      <c r="E49">
        <v>0</v>
      </c>
      <c r="F49"/>
      <c r="G49">
        <v>0</v>
      </c>
      <c r="H49" s="7" t="str">
        <f>IF(E49=G49,"n/a",IF(OR(C49="battery electric vehicle",C49="natural gas vehicle",C49="plugin hybrid vehicle"),"s-curve","linear"))</f>
        <v>n/a</v>
      </c>
      <c r="J49" s="22">
        <f t="shared" si="2"/>
        <v>0</v>
      </c>
      <c r="K49" t="e">
        <f>IF($H49="s-curve",$E49+($G49-$E49)*$I$2/(1+EXP($I$3*(COUNT($J$9:K$9)+$I$4))),TREND($E49:$G49,$E$9:$G$9,K$9))</f>
        <v>#VALUE!</v>
      </c>
      <c r="L49" t="e">
        <f>IF($H49="s-curve",$E49+($G49-$E49)*$I$2/(1+EXP($I$3*(COUNT($J$9:L$9)+$I$4))),TREND($E49:$G49,$E$9:$G$9,L$9))</f>
        <v>#VALUE!</v>
      </c>
      <c r="M49" t="e">
        <f>IF($H49="s-curve",$E49+($G49-$E49)*$I$2/(1+EXP($I$3*(COUNT($J$9:M$9)+$I$4))),TREND($E49:$G49,$E$9:$G$9,M$9))</f>
        <v>#VALUE!</v>
      </c>
      <c r="N49" t="e">
        <f>IF($H49="s-curve",$E49+($G49-$E49)*$I$2/(1+EXP($I$3*(COUNT($J$9:N$9)+$I$4))),TREND($E49:$G49,$E$9:$G$9,N$9))</f>
        <v>#VALUE!</v>
      </c>
      <c r="O49" t="e">
        <f>IF($H49="s-curve",$E49+($G49-$E49)*$I$2/(1+EXP($I$3*(COUNT($J$9:O$9)+$I$4))),TREND($E49:$G49,$E$9:$G$9,O$9))</f>
        <v>#VALUE!</v>
      </c>
      <c r="P49" t="e">
        <f>IF($H49="s-curve",$E49+($G49-$E49)*$I$2/(1+EXP($I$3*(COUNT($J$9:P$9)+$I$4))),TREND($E49:$G49,$E$9:$G$9,P$9))</f>
        <v>#VALUE!</v>
      </c>
      <c r="Q49" t="e">
        <f>IF($H49="s-curve",$E49+($G49-$E49)*$I$2/(1+EXP($I$3*(COUNT($J$9:Q$9)+$I$4))),TREND($E49:$G49,$E$9:$G$9,Q$9))</f>
        <v>#VALUE!</v>
      </c>
      <c r="R49" t="e">
        <f>IF($H49="s-curve",$E49+($G49-$E49)*$I$2/(1+EXP($I$3*(COUNT($J$9:R$9)+$I$4))),TREND($E49:$G49,$E$9:$G$9,R$9))</f>
        <v>#VALUE!</v>
      </c>
      <c r="S49" t="e">
        <f>IF($H49="s-curve",$E49+($G49-$E49)*$I$2/(1+EXP($I$3*(COUNT($J$9:S$9)+$I$4))),TREND($E49:$G49,$E$9:$G$9,S$9))</f>
        <v>#VALUE!</v>
      </c>
      <c r="T49" t="e">
        <f>IF($H49="s-curve",$E49+($G49-$E49)*$I$2/(1+EXP($I$3*(COUNT($J$9:T$9)+$I$4))),TREND($E49:$G49,$E$9:$G$9,T$9))</f>
        <v>#VALUE!</v>
      </c>
      <c r="U49" t="e">
        <f>IF($H49="s-curve",$E49+($G49-$E49)*$I$2/(1+EXP($I$3*(COUNT($J$9:U$9)+$I$4))),TREND($E49:$G49,$E$9:$G$9,U$9))</f>
        <v>#VALUE!</v>
      </c>
      <c r="V49" t="e">
        <f>IF($H49="s-curve",$E49+($G49-$E49)*$I$2/(1+EXP($I$3*(COUNT($J$9:V$9)+$I$4))),TREND($E49:$G49,$E$9:$G$9,V$9))</f>
        <v>#VALUE!</v>
      </c>
      <c r="W49" t="e">
        <f>IF($H49="s-curve",$E49+($G49-$E49)*$I$2/(1+EXP($I$3*(COUNT($J$9:W$9)+$I$4))),TREND($E49:$G49,$E$9:$G$9,W$9))</f>
        <v>#VALUE!</v>
      </c>
      <c r="X49" t="e">
        <f>IF($H49="s-curve",$E49+($G49-$E49)*$I$2/(1+EXP($I$3*(COUNT($J$9:X$9)+$I$4))),TREND($E49:$G49,$E$9:$G$9,X$9))</f>
        <v>#VALUE!</v>
      </c>
      <c r="Y49" t="e">
        <f>IF($H49="s-curve",$E49+($G49-$E49)*$I$2/(1+EXP($I$3*(COUNT($J$9:Y$9)+$I$4))),TREND($E49:$G49,$E$9:$G$9,Y$9))</f>
        <v>#VALUE!</v>
      </c>
      <c r="Z49" t="e">
        <f>IF($H49="s-curve",$E49+($G49-$E49)*$I$2/(1+EXP($I$3*(COUNT($J$9:Z$9)+$I$4))),TREND($E49:$G49,$E$9:$G$9,Z$9))</f>
        <v>#VALUE!</v>
      </c>
      <c r="AA49" t="e">
        <f>IF($H49="s-curve",$E49+($G49-$E49)*$I$2/(1+EXP($I$3*(COUNT($J$9:AA$9)+$I$4))),TREND($E49:$G49,$E$9:$G$9,AA$9))</f>
        <v>#VALUE!</v>
      </c>
      <c r="AB49" t="e">
        <f>IF($H49="s-curve",$E49+($G49-$E49)*$I$2/(1+EXP($I$3*(COUNT($J$9:AB$9)+$I$4))),TREND($E49:$G49,$E$9:$G$9,AB$9))</f>
        <v>#VALUE!</v>
      </c>
      <c r="AC49" t="e">
        <f>IF($H49="s-curve",$E49+($G49-$E49)*$I$2/(1+EXP($I$3*(COUNT($J$9:AC$9)+$I$4))),TREND($E49:$G49,$E$9:$G$9,AC$9))</f>
        <v>#VALUE!</v>
      </c>
      <c r="AD49" t="e">
        <f>IF($H49="s-curve",$E49+($G49-$E49)*$I$2/(1+EXP($I$3*(COUNT($J$9:AD$9)+$I$4))),TREND($E49:$G49,$E$9:$G$9,AD$9))</f>
        <v>#VALUE!</v>
      </c>
      <c r="AE49" t="e">
        <f>IF($H49="s-curve",$E49+($G49-$E49)*$I$2/(1+EXP($I$3*(COUNT($J$9:AE$9)+$I$4))),TREND($E49:$G49,$E$9:$G$9,AE$9))</f>
        <v>#VALUE!</v>
      </c>
      <c r="AF49" t="e">
        <f>IF($H49="s-curve",$E49+($G49-$E49)*$I$2/(1+EXP($I$3*(COUNT($J$9:AF$9)+$I$4))),TREND($E49:$G49,$E$9:$G$9,AF$9))</f>
        <v>#VALUE!</v>
      </c>
      <c r="AG49" t="e">
        <f>IF($H49="s-curve",$E49+($G49-$E49)*$I$2/(1+EXP($I$3*(COUNT($J$9:AG$9)+$I$4))),TREND($E49:$G49,$E$9:$G$9,AG$9))</f>
        <v>#VALUE!</v>
      </c>
      <c r="AH49" t="e">
        <f>IF($H49="s-curve",$E49+($G49-$E49)*$I$2/(1+EXP($I$3*(COUNT($J$9:AH$9)+$I$4))),TREND($E49:$G49,$E$9:$G$9,AH$9))</f>
        <v>#VALUE!</v>
      </c>
      <c r="AI49" t="e">
        <f>IF($H49="s-curve",$E49+($G49-$E49)*$I$2/(1+EXP($I$3*(COUNT($J$9:AI$9)+$I$4))),TREND($E49:$G49,$E$9:$G$9,AI$9))</f>
        <v>#VALUE!</v>
      </c>
      <c r="AJ49" t="e">
        <f>IF($H49="s-curve",$E49+($G49-$E49)*$I$2/(1+EXP($I$3*(COUNT($J$9:AJ$9)+$I$4))),TREND($E49:$G49,$E$9:$G$9,AJ$9))</f>
        <v>#VALUE!</v>
      </c>
      <c r="AK49" t="e">
        <f>IF($H49="s-curve",$E49+($G49-$E49)*$I$2/(1+EXP($I$3*(COUNT($J$9:AK$9)+$I$4))),TREND($E49:$G49,$E$9:$G$9,AK$9))</f>
        <v>#VALUE!</v>
      </c>
      <c r="AL49" t="e">
        <f>IF($H49="s-curve",$E49+($G49-$E49)*$I$2/(1+EXP($I$3*(COUNT($J$9:AL$9)+$I$4))),TREND($E49:$G49,$E$9:$G$9,AL$9))</f>
        <v>#VALUE!</v>
      </c>
      <c r="AM49" t="e">
        <f>IF($H49="s-curve",$E49+($G49-$E49)*$I$2/(1+EXP($I$3*(COUNT($J$9:AM$9)+$I$4))),TREND($E49:$G49,$E$9:$G$9,AM$9))</f>
        <v>#VALUE!</v>
      </c>
    </row>
    <row r="50" spans="1:39" x14ac:dyDescent="0.25">
      <c r="C50" t="s">
        <v>124</v>
      </c>
      <c r="E50">
        <v>0</v>
      </c>
      <c r="F50"/>
      <c r="G50">
        <v>0</v>
      </c>
      <c r="H50" s="7" t="str">
        <f>IF(E50=G50,"n/a",IF(OR(C50="battery electric vehicle",C50="natural gas vehicle",C50="plugin hybrid vehicle",C50="hydrogen vehicle"),"s-curve","linear"))</f>
        <v>n/a</v>
      </c>
      <c r="J50" s="22">
        <f t="shared" si="2"/>
        <v>0</v>
      </c>
      <c r="K50" t="e">
        <f>IF($H50="s-curve",$E50+($G50-$E50)*$I$2/(1+EXP($I$3*(COUNT($J$9:K$9)+$I$4))),TREND($E50:$G50,$E$9:$G$9,K$9))</f>
        <v>#VALUE!</v>
      </c>
      <c r="L50" t="e">
        <f>IF($H50="s-curve",$E50+($G50-$E50)*$I$2/(1+EXP($I$3*(COUNT($J$9:L$9)+$I$4))),TREND($E50:$G50,$E$9:$G$9,L$9))</f>
        <v>#VALUE!</v>
      </c>
      <c r="M50" t="e">
        <f>IF($H50="s-curve",$E50+($G50-$E50)*$I$2/(1+EXP($I$3*(COUNT($J$9:M$9)+$I$4))),TREND($E50:$G50,$E$9:$G$9,M$9))</f>
        <v>#VALUE!</v>
      </c>
      <c r="N50" t="e">
        <f>IF($H50="s-curve",$E50+($G50-$E50)*$I$2/(1+EXP($I$3*(COUNT($J$9:N$9)+$I$4))),TREND($E50:$G50,$E$9:$G$9,N$9))</f>
        <v>#VALUE!</v>
      </c>
      <c r="O50" t="e">
        <f>IF($H50="s-curve",$E50+($G50-$E50)*$I$2/(1+EXP($I$3*(COUNT($J$9:O$9)+$I$4))),TREND($E50:$G50,$E$9:$G$9,O$9))</f>
        <v>#VALUE!</v>
      </c>
      <c r="P50" t="e">
        <f>IF($H50="s-curve",$E50+($G50-$E50)*$I$2/(1+EXP($I$3*(COUNT($J$9:P$9)+$I$4))),TREND($E50:$G50,$E$9:$G$9,P$9))</f>
        <v>#VALUE!</v>
      </c>
      <c r="Q50" t="e">
        <f>IF($H50="s-curve",$E50+($G50-$E50)*$I$2/(1+EXP($I$3*(COUNT($J$9:Q$9)+$I$4))),TREND($E50:$G50,$E$9:$G$9,Q$9))</f>
        <v>#VALUE!</v>
      </c>
      <c r="R50" t="e">
        <f>IF($H50="s-curve",$E50+($G50-$E50)*$I$2/(1+EXP($I$3*(COUNT($J$9:R$9)+$I$4))),TREND($E50:$G50,$E$9:$G$9,R$9))</f>
        <v>#VALUE!</v>
      </c>
      <c r="S50" t="e">
        <f>IF($H50="s-curve",$E50+($G50-$E50)*$I$2/(1+EXP($I$3*(COUNT($J$9:S$9)+$I$4))),TREND($E50:$G50,$E$9:$G$9,S$9))</f>
        <v>#VALUE!</v>
      </c>
      <c r="T50" t="e">
        <f>IF($H50="s-curve",$E50+($G50-$E50)*$I$2/(1+EXP($I$3*(COUNT($J$9:T$9)+$I$4))),TREND($E50:$G50,$E$9:$G$9,T$9))</f>
        <v>#VALUE!</v>
      </c>
      <c r="U50" t="e">
        <f>IF($H50="s-curve",$E50+($G50-$E50)*$I$2/(1+EXP($I$3*(COUNT($J$9:U$9)+$I$4))),TREND($E50:$G50,$E$9:$G$9,U$9))</f>
        <v>#VALUE!</v>
      </c>
      <c r="V50" t="e">
        <f>IF($H50="s-curve",$E50+($G50-$E50)*$I$2/(1+EXP($I$3*(COUNT($J$9:V$9)+$I$4))),TREND($E50:$G50,$E$9:$G$9,V$9))</f>
        <v>#VALUE!</v>
      </c>
      <c r="W50" t="e">
        <f>IF($H50="s-curve",$E50+($G50-$E50)*$I$2/(1+EXP($I$3*(COUNT($J$9:W$9)+$I$4))),TREND($E50:$G50,$E$9:$G$9,W$9))</f>
        <v>#VALUE!</v>
      </c>
      <c r="X50" t="e">
        <f>IF($H50="s-curve",$E50+($G50-$E50)*$I$2/(1+EXP($I$3*(COUNT($J$9:X$9)+$I$4))),TREND($E50:$G50,$E$9:$G$9,X$9))</f>
        <v>#VALUE!</v>
      </c>
      <c r="Y50" t="e">
        <f>IF($H50="s-curve",$E50+($G50-$E50)*$I$2/(1+EXP($I$3*(COUNT($J$9:Y$9)+$I$4))),TREND($E50:$G50,$E$9:$G$9,Y$9))</f>
        <v>#VALUE!</v>
      </c>
      <c r="Z50" t="e">
        <f>IF($H50="s-curve",$E50+($G50-$E50)*$I$2/(1+EXP($I$3*(COUNT($J$9:Z$9)+$I$4))),TREND($E50:$G50,$E$9:$G$9,Z$9))</f>
        <v>#VALUE!</v>
      </c>
      <c r="AA50" t="e">
        <f>IF($H50="s-curve",$E50+($G50-$E50)*$I$2/(1+EXP($I$3*(COUNT($J$9:AA$9)+$I$4))),TREND($E50:$G50,$E$9:$G$9,AA$9))</f>
        <v>#VALUE!</v>
      </c>
      <c r="AB50" t="e">
        <f>IF($H50="s-curve",$E50+($G50-$E50)*$I$2/(1+EXP($I$3*(COUNT($J$9:AB$9)+$I$4))),TREND($E50:$G50,$E$9:$G$9,AB$9))</f>
        <v>#VALUE!</v>
      </c>
      <c r="AC50" t="e">
        <f>IF($H50="s-curve",$E50+($G50-$E50)*$I$2/(1+EXP($I$3*(COUNT($J$9:AC$9)+$I$4))),TREND($E50:$G50,$E$9:$G$9,AC$9))</f>
        <v>#VALUE!</v>
      </c>
      <c r="AD50" t="e">
        <f>IF($H50="s-curve",$E50+($G50-$E50)*$I$2/(1+EXP($I$3*(COUNT($J$9:AD$9)+$I$4))),TREND($E50:$G50,$E$9:$G$9,AD$9))</f>
        <v>#VALUE!</v>
      </c>
      <c r="AE50" t="e">
        <f>IF($H50="s-curve",$E50+($G50-$E50)*$I$2/(1+EXP($I$3*(COUNT($J$9:AE$9)+$I$4))),TREND($E50:$G50,$E$9:$G$9,AE$9))</f>
        <v>#VALUE!</v>
      </c>
      <c r="AF50" t="e">
        <f>IF($H50="s-curve",$E50+($G50-$E50)*$I$2/(1+EXP($I$3*(COUNT($J$9:AF$9)+$I$4))),TREND($E50:$G50,$E$9:$G$9,AF$9))</f>
        <v>#VALUE!</v>
      </c>
      <c r="AG50" t="e">
        <f>IF($H50="s-curve",$E50+($G50-$E50)*$I$2/(1+EXP($I$3*(COUNT($J$9:AG$9)+$I$4))),TREND($E50:$G50,$E$9:$G$9,AG$9))</f>
        <v>#VALUE!</v>
      </c>
      <c r="AH50" t="e">
        <f>IF($H50="s-curve",$E50+($G50-$E50)*$I$2/(1+EXP($I$3*(COUNT($J$9:AH$9)+$I$4))),TREND($E50:$G50,$E$9:$G$9,AH$9))</f>
        <v>#VALUE!</v>
      </c>
      <c r="AI50" t="e">
        <f>IF($H50="s-curve",$E50+($G50-$E50)*$I$2/(1+EXP($I$3*(COUNT($J$9:AI$9)+$I$4))),TREND($E50:$G50,$E$9:$G$9,AI$9))</f>
        <v>#VALUE!</v>
      </c>
      <c r="AJ50" t="e">
        <f>IF($H50="s-curve",$E50+($G50-$E50)*$I$2/(1+EXP($I$3*(COUNT($J$9:AJ$9)+$I$4))),TREND($E50:$G50,$E$9:$G$9,AJ$9))</f>
        <v>#VALUE!</v>
      </c>
      <c r="AK50" t="e">
        <f>IF($H50="s-curve",$E50+($G50-$E50)*$I$2/(1+EXP($I$3*(COUNT($J$9:AK$9)+$I$4))),TREND($E50:$G50,$E$9:$G$9,AK$9))</f>
        <v>#VALUE!</v>
      </c>
      <c r="AL50" t="e">
        <f>IF($H50="s-curve",$E50+($G50-$E50)*$I$2/(1+EXP($I$3*(COUNT($J$9:AL$9)+$I$4))),TREND($E50:$G50,$E$9:$G$9,AL$9))</f>
        <v>#VALUE!</v>
      </c>
      <c r="AM50" t="e">
        <f>IF($H50="s-curve",$E50+($G50-$E50)*$I$2/(1+EXP($I$3*(COUNT($J$9:AM$9)+$I$4))),TREND($E50:$G50,$E$9:$G$9,AM$9))</f>
        <v>#VALUE!</v>
      </c>
    </row>
    <row r="51" spans="1:39" ht="15.75" thickBot="1" x14ac:dyDescent="0.3">
      <c r="A51" s="23"/>
      <c r="B51" s="23"/>
      <c r="C51" s="23" t="s">
        <v>125</v>
      </c>
      <c r="D51" s="23"/>
      <c r="E51" s="23">
        <v>0</v>
      </c>
      <c r="F51" s="23"/>
      <c r="G51" s="23">
        <v>0</v>
      </c>
      <c r="H51" s="8" t="str">
        <f>IF(E51=G51,"n/a",IF(OR(C51="battery electric vehicle",C51="natural gas vehicle",C51="plugin hybrid vehicle",C51="hydrogen vehicle"),"s-curve","linear"))</f>
        <v>n/a</v>
      </c>
      <c r="J51" s="22">
        <f t="shared" si="2"/>
        <v>0</v>
      </c>
      <c r="K51" t="e">
        <f>IF($H51="s-curve",$E51+($G51-$E51)*$I$2/(1+EXP($I$3*(COUNT($J$9:K$9)+$I$4))),TREND($E51:$G51,$E$9:$G$9,K$9))</f>
        <v>#VALUE!</v>
      </c>
      <c r="L51" t="e">
        <f>IF($H51="s-curve",$E51+($G51-$E51)*$I$2/(1+EXP($I$3*(COUNT($J$9:L$9)+$I$4))),TREND($E51:$G51,$E$9:$G$9,L$9))</f>
        <v>#VALUE!</v>
      </c>
      <c r="M51" t="e">
        <f>IF($H51="s-curve",$E51+($G51-$E51)*$I$2/(1+EXP($I$3*(COUNT($J$9:M$9)+$I$4))),TREND($E51:$G51,$E$9:$G$9,M$9))</f>
        <v>#VALUE!</v>
      </c>
      <c r="N51" t="e">
        <f>IF($H51="s-curve",$E51+($G51-$E51)*$I$2/(1+EXP($I$3*(COUNT($J$9:N$9)+$I$4))),TREND($E51:$G51,$E$9:$G$9,N$9))</f>
        <v>#VALUE!</v>
      </c>
      <c r="O51" t="e">
        <f>IF($H51="s-curve",$E51+($G51-$E51)*$I$2/(1+EXP($I$3*(COUNT($J$9:O$9)+$I$4))),TREND($E51:$G51,$E$9:$G$9,O$9))</f>
        <v>#VALUE!</v>
      </c>
      <c r="P51" t="e">
        <f>IF($H51="s-curve",$E51+($G51-$E51)*$I$2/(1+EXP($I$3*(COUNT($J$9:P$9)+$I$4))),TREND($E51:$G51,$E$9:$G$9,P$9))</f>
        <v>#VALUE!</v>
      </c>
      <c r="Q51" t="e">
        <f>IF($H51="s-curve",$E51+($G51-$E51)*$I$2/(1+EXP($I$3*(COUNT($J$9:Q$9)+$I$4))),TREND($E51:$G51,$E$9:$G$9,Q$9))</f>
        <v>#VALUE!</v>
      </c>
      <c r="R51" t="e">
        <f>IF($H51="s-curve",$E51+($G51-$E51)*$I$2/(1+EXP($I$3*(COUNT($J$9:R$9)+$I$4))),TREND($E51:$G51,$E$9:$G$9,R$9))</f>
        <v>#VALUE!</v>
      </c>
      <c r="S51" t="e">
        <f>IF($H51="s-curve",$E51+($G51-$E51)*$I$2/(1+EXP($I$3*(COUNT($J$9:S$9)+$I$4))),TREND($E51:$G51,$E$9:$G$9,S$9))</f>
        <v>#VALUE!</v>
      </c>
      <c r="T51" t="e">
        <f>IF($H51="s-curve",$E51+($G51-$E51)*$I$2/(1+EXP($I$3*(COUNT($J$9:T$9)+$I$4))),TREND($E51:$G51,$E$9:$G$9,T$9))</f>
        <v>#VALUE!</v>
      </c>
      <c r="U51" t="e">
        <f>IF($H51="s-curve",$E51+($G51-$E51)*$I$2/(1+EXP($I$3*(COUNT($J$9:U$9)+$I$4))),TREND($E51:$G51,$E$9:$G$9,U$9))</f>
        <v>#VALUE!</v>
      </c>
      <c r="V51" t="e">
        <f>IF($H51="s-curve",$E51+($G51-$E51)*$I$2/(1+EXP($I$3*(COUNT($J$9:V$9)+$I$4))),TREND($E51:$G51,$E$9:$G$9,V$9))</f>
        <v>#VALUE!</v>
      </c>
      <c r="W51" t="e">
        <f>IF($H51="s-curve",$E51+($G51-$E51)*$I$2/(1+EXP($I$3*(COUNT($J$9:W$9)+$I$4))),TREND($E51:$G51,$E$9:$G$9,W$9))</f>
        <v>#VALUE!</v>
      </c>
      <c r="X51" t="e">
        <f>IF($H51="s-curve",$E51+($G51-$E51)*$I$2/(1+EXP($I$3*(COUNT($J$9:X$9)+$I$4))),TREND($E51:$G51,$E$9:$G$9,X$9))</f>
        <v>#VALUE!</v>
      </c>
      <c r="Y51" t="e">
        <f>IF($H51="s-curve",$E51+($G51-$E51)*$I$2/(1+EXP($I$3*(COUNT($J$9:Y$9)+$I$4))),TREND($E51:$G51,$E$9:$G$9,Y$9))</f>
        <v>#VALUE!</v>
      </c>
      <c r="Z51" t="e">
        <f>IF($H51="s-curve",$E51+($G51-$E51)*$I$2/(1+EXP($I$3*(COUNT($J$9:Z$9)+$I$4))),TREND($E51:$G51,$E$9:$G$9,Z$9))</f>
        <v>#VALUE!</v>
      </c>
      <c r="AA51" t="e">
        <f>IF($H51="s-curve",$E51+($G51-$E51)*$I$2/(1+EXP($I$3*(COUNT($J$9:AA$9)+$I$4))),TREND($E51:$G51,$E$9:$G$9,AA$9))</f>
        <v>#VALUE!</v>
      </c>
      <c r="AB51" t="e">
        <f>IF($H51="s-curve",$E51+($G51-$E51)*$I$2/(1+EXP($I$3*(COUNT($J$9:AB$9)+$I$4))),TREND($E51:$G51,$E$9:$G$9,AB$9))</f>
        <v>#VALUE!</v>
      </c>
      <c r="AC51" t="e">
        <f>IF($H51="s-curve",$E51+($G51-$E51)*$I$2/(1+EXP($I$3*(COUNT($J$9:AC$9)+$I$4))),TREND($E51:$G51,$E$9:$G$9,AC$9))</f>
        <v>#VALUE!</v>
      </c>
      <c r="AD51" t="e">
        <f>IF($H51="s-curve",$E51+($G51-$E51)*$I$2/(1+EXP($I$3*(COUNT($J$9:AD$9)+$I$4))),TREND($E51:$G51,$E$9:$G$9,AD$9))</f>
        <v>#VALUE!</v>
      </c>
      <c r="AE51" t="e">
        <f>IF($H51="s-curve",$E51+($G51-$E51)*$I$2/(1+EXP($I$3*(COUNT($J$9:AE$9)+$I$4))),TREND($E51:$G51,$E$9:$G$9,AE$9))</f>
        <v>#VALUE!</v>
      </c>
      <c r="AF51" t="e">
        <f>IF($H51="s-curve",$E51+($G51-$E51)*$I$2/(1+EXP($I$3*(COUNT($J$9:AF$9)+$I$4))),TREND($E51:$G51,$E$9:$G$9,AF$9))</f>
        <v>#VALUE!</v>
      </c>
      <c r="AG51" t="e">
        <f>IF($H51="s-curve",$E51+($G51-$E51)*$I$2/(1+EXP($I$3*(COUNT($J$9:AG$9)+$I$4))),TREND($E51:$G51,$E$9:$G$9,AG$9))</f>
        <v>#VALUE!</v>
      </c>
      <c r="AH51" t="e">
        <f>IF($H51="s-curve",$E51+($G51-$E51)*$I$2/(1+EXP($I$3*(COUNT($J$9:AH$9)+$I$4))),TREND($E51:$G51,$E$9:$G$9,AH$9))</f>
        <v>#VALUE!</v>
      </c>
      <c r="AI51" t="e">
        <f>IF($H51="s-curve",$E51+($G51-$E51)*$I$2/(1+EXP($I$3*(COUNT($J$9:AI$9)+$I$4))),TREND($E51:$G51,$E$9:$G$9,AI$9))</f>
        <v>#VALUE!</v>
      </c>
      <c r="AJ51" t="e">
        <f>IF($H51="s-curve",$E51+($G51-$E51)*$I$2/(1+EXP($I$3*(COUNT($J$9:AJ$9)+$I$4))),TREND($E51:$G51,$E$9:$G$9,AJ$9))</f>
        <v>#VALUE!</v>
      </c>
      <c r="AK51" t="e">
        <f>IF($H51="s-curve",$E51+($G51-$E51)*$I$2/(1+EXP($I$3*(COUNT($J$9:AK$9)+$I$4))),TREND($E51:$G51,$E$9:$G$9,AK$9))</f>
        <v>#VALUE!</v>
      </c>
      <c r="AL51" t="e">
        <f>IF($H51="s-curve",$E51+($G51-$E51)*$I$2/(1+EXP($I$3*(COUNT($J$9:AL$9)+$I$4))),TREND($E51:$G51,$E$9:$G$9,AL$9))</f>
        <v>#VALUE!</v>
      </c>
      <c r="AM51" t="e">
        <f>IF($H51="s-curve",$E51+($G51-$E51)*$I$2/(1+EXP($I$3*(COUNT($J$9:AM$9)+$I$4))),TREND($E51:$G51,$E$9:$G$9,AM$9))</f>
        <v>#VALUE!</v>
      </c>
    </row>
    <row r="52" spans="1:39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 s="22"/>
      <c r="G52">
        <v>1</v>
      </c>
      <c r="H52" s="7" t="str">
        <f>IF(E52=G52,"n/a",IF(OR(C52="battery electric vehicle",C52="natural gas vehicle",C52="plugin hybrid vehicle"),"s-curve","linear"))</f>
        <v>s-curve</v>
      </c>
      <c r="J52" s="22">
        <f t="shared" si="2"/>
        <v>0.93664816809218165</v>
      </c>
      <c r="K52">
        <f>IF($H52="s-curve",$E52+($G52-$E52)*$I$2/(1+EXP($I$3*(COUNT($J$9:K$9)+$I$4))),TREND($E52:$G52,$E$9:$G$9,K$9))</f>
        <v>0.93758413006461472</v>
      </c>
      <c r="L52">
        <f>IF($H52="s-curve",$E52+($G52-$E52)*$I$2/(1+EXP($I$3*(COUNT($J$9:L$9)+$I$4))),TREND($E52:$G52,$E$9:$G$9,L$9))</f>
        <v>0.93790508780604664</v>
      </c>
      <c r="M52">
        <f>IF($H52="s-curve",$E52+($G52-$E52)*$I$2/(1+EXP($I$3*(COUNT($J$9:M$9)+$I$4))),TREND($E52:$G52,$E$9:$G$9,M$9))</f>
        <v>0.93833313635851656</v>
      </c>
      <c r="N52">
        <f>IF($H52="s-curve",$E52+($G52-$E52)*$I$2/(1+EXP($I$3*(COUNT($J$9:N$9)+$I$4))),TREND($E52:$G52,$E$9:$G$9,N$9))</f>
        <v>0.93890166809574294</v>
      </c>
      <c r="O52">
        <f>IF($H52="s-curve",$E52+($G52-$E52)*$I$2/(1+EXP($I$3*(COUNT($J$9:O$9)+$I$4))),TREND($E52:$G52,$E$9:$G$9,O$9))</f>
        <v>0.93965268403780833</v>
      </c>
      <c r="P52">
        <f>IF($H52="s-curve",$E52+($G52-$E52)*$I$2/(1+EXP($I$3*(COUNT($J$9:P$9)+$I$4))),TREND($E52:$G52,$E$9:$G$9,P$9))</f>
        <v>0.94063764555977569</v>
      </c>
      <c r="Q52">
        <f>IF($H52="s-curve",$E52+($G52-$E52)*$I$2/(1+EXP($I$3*(COUNT($J$9:Q$9)+$I$4))),TREND($E52:$G52,$E$9:$G$9,Q$9))</f>
        <v>0.94191731077978458</v>
      </c>
      <c r="R52">
        <f>IF($H52="s-curve",$E52+($G52-$E52)*$I$2/(1+EXP($I$3*(COUNT($J$9:R$9)+$I$4))),TREND($E52:$G52,$E$9:$G$9,R$9))</f>
        <v>0.94355965157024346</v>
      </c>
      <c r="S52">
        <f>IF($H52="s-curve",$E52+($G52-$E52)*$I$2/(1+EXP($I$3*(COUNT($J$9:S$9)+$I$4))),TREND($E52:$G52,$E$9:$G$9,S$9))</f>
        <v>0.94563469291170243</v>
      </c>
      <c r="T52">
        <f>IF($H52="s-curve",$E52+($G52-$E52)*$I$2/(1+EXP($I$3*(COUNT($J$9:T$9)+$I$4))),TREND($E52:$G52,$E$9:$G$9,T$9))</f>
        <v>0.94820515921205761</v>
      </c>
      <c r="U52">
        <f>IF($H52="s-curve",$E52+($G52-$E52)*$I$2/(1+EXP($I$3*(COUNT($J$9:U$9)+$I$4))),TREND($E52:$G52,$E$9:$G$9,U$9))</f>
        <v>0.95131254709877777</v>
      </c>
      <c r="V52">
        <f>IF($H52="s-curve",$E52+($G52-$E52)*$I$2/(1+EXP($I$3*(COUNT($J$9:V$9)+$I$4))),TREND($E52:$G52,$E$9:$G$9,V$9))</f>
        <v>0.95496004661475364</v>
      </c>
      <c r="W52">
        <f>IF($H52="s-curve",$E52+($G52-$E52)*$I$2/(1+EXP($I$3*(COUNT($J$9:W$9)+$I$4))),TREND($E52:$G52,$E$9:$G$9,W$9))</f>
        <v>0.95909649021776056</v>
      </c>
      <c r="X52">
        <f>IF($H52="s-curve",$E52+($G52-$E52)*$I$2/(1+EXP($I$3*(COUNT($J$9:X$9)+$I$4))),TREND($E52:$G52,$E$9:$G$9,X$9))</f>
        <v>0.96360801423424369</v>
      </c>
      <c r="Y52">
        <f>IF($H52="s-curve",$E52+($G52-$E52)*$I$2/(1+EXP($I$3*(COUNT($J$9:Y$9)+$I$4))),TREND($E52:$G52,$E$9:$G$9,Y$9))</f>
        <v>0.96832408404609083</v>
      </c>
      <c r="Z52">
        <f>IF($H52="s-curve",$E52+($G52-$E52)*$I$2/(1+EXP($I$3*(COUNT($J$9:Z$9)+$I$4))),TREND($E52:$G52,$E$9:$G$9,Z$9))</f>
        <v>0.97304015385793796</v>
      </c>
      <c r="AA52">
        <f>IF($H52="s-curve",$E52+($G52-$E52)*$I$2/(1+EXP($I$3*(COUNT($J$9:AA$9)+$I$4))),TREND($E52:$G52,$E$9:$G$9,AA$9))</f>
        <v>0.9775516778744211</v>
      </c>
      <c r="AB52">
        <f>IF($H52="s-curve",$E52+($G52-$E52)*$I$2/(1+EXP($I$3*(COUNT($J$9:AB$9)+$I$4))),TREND($E52:$G52,$E$9:$G$9,AB$9))</f>
        <v>0.98168812147742801</v>
      </c>
      <c r="AC52">
        <f>IF($H52="s-curve",$E52+($G52-$E52)*$I$2/(1+EXP($I$3*(COUNT($J$9:AC$9)+$I$4))),TREND($E52:$G52,$E$9:$G$9,AC$9))</f>
        <v>0.98533562099340388</v>
      </c>
      <c r="AD52">
        <f>IF($H52="s-curve",$E52+($G52-$E52)*$I$2/(1+EXP($I$3*(COUNT($J$9:AD$9)+$I$4))),TREND($E52:$G52,$E$9:$G$9,AD$9))</f>
        <v>0.98844300888012404</v>
      </c>
      <c r="AE52">
        <f>IF($H52="s-curve",$E52+($G52-$E52)*$I$2/(1+EXP($I$3*(COUNT($J$9:AE$9)+$I$4))),TREND($E52:$G52,$E$9:$G$9,AE$9))</f>
        <v>0.99101347518047922</v>
      </c>
      <c r="AF52">
        <f>IF($H52="s-curve",$E52+($G52-$E52)*$I$2/(1+EXP($I$3*(COUNT($J$9:AF$9)+$I$4))),TREND($E52:$G52,$E$9:$G$9,AF$9))</f>
        <v>0.99308851652193819</v>
      </c>
      <c r="AG52">
        <f>IF($H52="s-curve",$E52+($G52-$E52)*$I$2/(1+EXP($I$3*(COUNT($J$9:AG$9)+$I$4))),TREND($E52:$G52,$E$9:$G$9,AG$9))</f>
        <v>0.99473085731239708</v>
      </c>
      <c r="AH52">
        <f>IF($H52="s-curve",$E52+($G52-$E52)*$I$2/(1+EXP($I$3*(COUNT($J$9:AH$9)+$I$4))),TREND($E52:$G52,$E$9:$G$9,AH$9))</f>
        <v>0.99601052253240596</v>
      </c>
      <c r="AI52">
        <f>IF($H52="s-curve",$E52+($G52-$E52)*$I$2/(1+EXP($I$3*(COUNT($J$9:AI$9)+$I$4))),TREND($E52:$G52,$E$9:$G$9,AI$9))</f>
        <v>0.99699548405437333</v>
      </c>
      <c r="AJ52">
        <f>IF($H52="s-curve",$E52+($G52-$E52)*$I$2/(1+EXP($I$3*(COUNT($J$9:AJ$9)+$I$4))),TREND($E52:$G52,$E$9:$G$9,AJ$9))</f>
        <v>0.99774649999643872</v>
      </c>
      <c r="AK52">
        <f>IF($H52="s-curve",$E52+($G52-$E52)*$I$2/(1+EXP($I$3*(COUNT($J$9:AK$9)+$I$4))),TREND($E52:$G52,$E$9:$G$9,AK$9))</f>
        <v>0.99831503173366509</v>
      </c>
      <c r="AL52">
        <f>IF($H52="s-curve",$E52+($G52-$E52)*$I$2/(1+EXP($I$3*(COUNT($J$9:AL$9)+$I$4))),TREND($E52:$G52,$E$9:$G$9,AL$9))</f>
        <v>0.99874308028613501</v>
      </c>
      <c r="AM52">
        <f>IF($H52="s-curve",$E52+($G52-$E52)*$I$2/(1+EXP($I$3*(COUNT($J$9:AM$9)+$I$4))),TREND($E52:$G52,$E$9:$G$9,AM$9))</f>
        <v>0.99906403802756694</v>
      </c>
    </row>
    <row r="53" spans="1:39" x14ac:dyDescent="0.25">
      <c r="C53" t="s">
        <v>2</v>
      </c>
      <c r="E53">
        <v>0</v>
      </c>
      <c r="F53"/>
      <c r="G53">
        <v>0</v>
      </c>
      <c r="H53" s="7" t="str">
        <f>IF(E53=G53,"n/a",IF(OR(C53="battery electric vehicle",C53="natural gas vehicle",C53="plugin hybrid vehicle"),"s-curve","linear"))</f>
        <v>n/a</v>
      </c>
      <c r="J53" s="22">
        <f t="shared" si="2"/>
        <v>0</v>
      </c>
      <c r="K53" t="e">
        <f>IF($H53="s-curve",$E53+($G53-$E53)*$I$2/(1+EXP($I$3*(COUNT($J$9:K$9)+$I$4))),TREND($E53:$G53,$E$9:$G$9,K$9))</f>
        <v>#VALUE!</v>
      </c>
      <c r="L53" t="e">
        <f>IF($H53="s-curve",$E53+($G53-$E53)*$I$2/(1+EXP($I$3*(COUNT($J$9:L$9)+$I$4))),TREND($E53:$G53,$E$9:$G$9,L$9))</f>
        <v>#VALUE!</v>
      </c>
      <c r="M53" t="e">
        <f>IF($H53="s-curve",$E53+($G53-$E53)*$I$2/(1+EXP($I$3*(COUNT($J$9:M$9)+$I$4))),TREND($E53:$G53,$E$9:$G$9,M$9))</f>
        <v>#VALUE!</v>
      </c>
      <c r="N53" t="e">
        <f>IF($H53="s-curve",$E53+($G53-$E53)*$I$2/(1+EXP($I$3*(COUNT($J$9:N$9)+$I$4))),TREND($E53:$G53,$E$9:$G$9,N$9))</f>
        <v>#VALUE!</v>
      </c>
      <c r="O53" t="e">
        <f>IF($H53="s-curve",$E53+($G53-$E53)*$I$2/(1+EXP($I$3*(COUNT($J$9:O$9)+$I$4))),TREND($E53:$G53,$E$9:$G$9,O$9))</f>
        <v>#VALUE!</v>
      </c>
      <c r="P53" t="e">
        <f>IF($H53="s-curve",$E53+($G53-$E53)*$I$2/(1+EXP($I$3*(COUNT($J$9:P$9)+$I$4))),TREND($E53:$G53,$E$9:$G$9,P$9))</f>
        <v>#VALUE!</v>
      </c>
      <c r="Q53" t="e">
        <f>IF($H53="s-curve",$E53+($G53-$E53)*$I$2/(1+EXP($I$3*(COUNT($J$9:Q$9)+$I$4))),TREND($E53:$G53,$E$9:$G$9,Q$9))</f>
        <v>#VALUE!</v>
      </c>
      <c r="R53" t="e">
        <f>IF($H53="s-curve",$E53+($G53-$E53)*$I$2/(1+EXP($I$3*(COUNT($J$9:R$9)+$I$4))),TREND($E53:$G53,$E$9:$G$9,R$9))</f>
        <v>#VALUE!</v>
      </c>
      <c r="S53" t="e">
        <f>IF($H53="s-curve",$E53+($G53-$E53)*$I$2/(1+EXP($I$3*(COUNT($J$9:S$9)+$I$4))),TREND($E53:$G53,$E$9:$G$9,S$9))</f>
        <v>#VALUE!</v>
      </c>
      <c r="T53" t="e">
        <f>IF($H53="s-curve",$E53+($G53-$E53)*$I$2/(1+EXP($I$3*(COUNT($J$9:T$9)+$I$4))),TREND($E53:$G53,$E$9:$G$9,T$9))</f>
        <v>#VALUE!</v>
      </c>
      <c r="U53" t="e">
        <f>IF($H53="s-curve",$E53+($G53-$E53)*$I$2/(1+EXP($I$3*(COUNT($J$9:U$9)+$I$4))),TREND($E53:$G53,$E$9:$G$9,U$9))</f>
        <v>#VALUE!</v>
      </c>
      <c r="V53" t="e">
        <f>IF($H53="s-curve",$E53+($G53-$E53)*$I$2/(1+EXP($I$3*(COUNT($J$9:V$9)+$I$4))),TREND($E53:$G53,$E$9:$G$9,V$9))</f>
        <v>#VALUE!</v>
      </c>
      <c r="W53" t="e">
        <f>IF($H53="s-curve",$E53+($G53-$E53)*$I$2/(1+EXP($I$3*(COUNT($J$9:W$9)+$I$4))),TREND($E53:$G53,$E$9:$G$9,W$9))</f>
        <v>#VALUE!</v>
      </c>
      <c r="X53" t="e">
        <f>IF($H53="s-curve",$E53+($G53-$E53)*$I$2/(1+EXP($I$3*(COUNT($J$9:X$9)+$I$4))),TREND($E53:$G53,$E$9:$G$9,X$9))</f>
        <v>#VALUE!</v>
      </c>
      <c r="Y53" t="e">
        <f>IF($H53="s-curve",$E53+($G53-$E53)*$I$2/(1+EXP($I$3*(COUNT($J$9:Y$9)+$I$4))),TREND($E53:$G53,$E$9:$G$9,Y$9))</f>
        <v>#VALUE!</v>
      </c>
      <c r="Z53" t="e">
        <f>IF($H53="s-curve",$E53+($G53-$E53)*$I$2/(1+EXP($I$3*(COUNT($J$9:Z$9)+$I$4))),TREND($E53:$G53,$E$9:$G$9,Z$9))</f>
        <v>#VALUE!</v>
      </c>
      <c r="AA53" t="e">
        <f>IF($H53="s-curve",$E53+($G53-$E53)*$I$2/(1+EXP($I$3*(COUNT($J$9:AA$9)+$I$4))),TREND($E53:$G53,$E$9:$G$9,AA$9))</f>
        <v>#VALUE!</v>
      </c>
      <c r="AB53" t="e">
        <f>IF($H53="s-curve",$E53+($G53-$E53)*$I$2/(1+EXP($I$3*(COUNT($J$9:AB$9)+$I$4))),TREND($E53:$G53,$E$9:$G$9,AB$9))</f>
        <v>#VALUE!</v>
      </c>
      <c r="AC53" t="e">
        <f>IF($H53="s-curve",$E53+($G53-$E53)*$I$2/(1+EXP($I$3*(COUNT($J$9:AC$9)+$I$4))),TREND($E53:$G53,$E$9:$G$9,AC$9))</f>
        <v>#VALUE!</v>
      </c>
      <c r="AD53" t="e">
        <f>IF($H53="s-curve",$E53+($G53-$E53)*$I$2/(1+EXP($I$3*(COUNT($J$9:AD$9)+$I$4))),TREND($E53:$G53,$E$9:$G$9,AD$9))</f>
        <v>#VALUE!</v>
      </c>
      <c r="AE53" t="e">
        <f>IF($H53="s-curve",$E53+($G53-$E53)*$I$2/(1+EXP($I$3*(COUNT($J$9:AE$9)+$I$4))),TREND($E53:$G53,$E$9:$G$9,AE$9))</f>
        <v>#VALUE!</v>
      </c>
      <c r="AF53" t="e">
        <f>IF($H53="s-curve",$E53+($G53-$E53)*$I$2/(1+EXP($I$3*(COUNT($J$9:AF$9)+$I$4))),TREND($E53:$G53,$E$9:$G$9,AF$9))</f>
        <v>#VALUE!</v>
      </c>
      <c r="AG53" t="e">
        <f>IF($H53="s-curve",$E53+($G53-$E53)*$I$2/(1+EXP($I$3*(COUNT($J$9:AG$9)+$I$4))),TREND($E53:$G53,$E$9:$G$9,AG$9))</f>
        <v>#VALUE!</v>
      </c>
      <c r="AH53" t="e">
        <f>IF($H53="s-curve",$E53+($G53-$E53)*$I$2/(1+EXP($I$3*(COUNT($J$9:AH$9)+$I$4))),TREND($E53:$G53,$E$9:$G$9,AH$9))</f>
        <v>#VALUE!</v>
      </c>
      <c r="AI53" t="e">
        <f>IF($H53="s-curve",$E53+($G53-$E53)*$I$2/(1+EXP($I$3*(COUNT($J$9:AI$9)+$I$4))),TREND($E53:$G53,$E$9:$G$9,AI$9))</f>
        <v>#VALUE!</v>
      </c>
      <c r="AJ53" t="e">
        <f>IF($H53="s-curve",$E53+($G53-$E53)*$I$2/(1+EXP($I$3*(COUNT($J$9:AJ$9)+$I$4))),TREND($E53:$G53,$E$9:$G$9,AJ$9))</f>
        <v>#VALUE!</v>
      </c>
      <c r="AK53" t="e">
        <f>IF($H53="s-curve",$E53+($G53-$E53)*$I$2/(1+EXP($I$3*(COUNT($J$9:AK$9)+$I$4))),TREND($E53:$G53,$E$9:$G$9,AK$9))</f>
        <v>#VALUE!</v>
      </c>
      <c r="AL53" t="e">
        <f>IF($H53="s-curve",$E53+($G53-$E53)*$I$2/(1+EXP($I$3*(COUNT($J$9:AL$9)+$I$4))),TREND($E53:$G53,$E$9:$G$9,AL$9))</f>
        <v>#VALUE!</v>
      </c>
      <c r="AM53" t="e">
        <f>IF($H53="s-curve",$E53+($G53-$E53)*$I$2/(1+EXP($I$3*(COUNT($J$9:AM$9)+$I$4))),TREND($E53:$G53,$E$9:$G$9,AM$9))</f>
        <v>#VALUE!</v>
      </c>
    </row>
    <row r="54" spans="1:39" x14ac:dyDescent="0.25">
      <c r="C54" t="s">
        <v>3</v>
      </c>
      <c r="E54">
        <v>0</v>
      </c>
      <c r="F54"/>
      <c r="G54">
        <v>0</v>
      </c>
      <c r="H54" s="7" t="str">
        <f>IF(E54=G54,"n/a",IF(OR(C54="battery electric vehicle",C54="natural gas vehicle",C54="plugin hybrid vehicle"),"s-curve","linear"))</f>
        <v>n/a</v>
      </c>
      <c r="J54" s="22">
        <f t="shared" si="2"/>
        <v>0</v>
      </c>
      <c r="K54" t="e">
        <f>IF($H54="s-curve",$E54+($G54-$E54)*$I$2/(1+EXP($I$3*(COUNT($J$9:K$9)+$I$4))),TREND($E54:$G54,$E$9:$G$9,K$9))</f>
        <v>#VALUE!</v>
      </c>
      <c r="L54" t="e">
        <f>IF($H54="s-curve",$E54+($G54-$E54)*$I$2/(1+EXP($I$3*(COUNT($J$9:L$9)+$I$4))),TREND($E54:$G54,$E$9:$G$9,L$9))</f>
        <v>#VALUE!</v>
      </c>
      <c r="M54" t="e">
        <f>IF($H54="s-curve",$E54+($G54-$E54)*$I$2/(1+EXP($I$3*(COUNT($J$9:M$9)+$I$4))),TREND($E54:$G54,$E$9:$G$9,M$9))</f>
        <v>#VALUE!</v>
      </c>
      <c r="N54" t="e">
        <f>IF($H54="s-curve",$E54+($G54-$E54)*$I$2/(1+EXP($I$3*(COUNT($J$9:N$9)+$I$4))),TREND($E54:$G54,$E$9:$G$9,N$9))</f>
        <v>#VALUE!</v>
      </c>
      <c r="O54" t="e">
        <f>IF($H54="s-curve",$E54+($G54-$E54)*$I$2/(1+EXP($I$3*(COUNT($J$9:O$9)+$I$4))),TREND($E54:$G54,$E$9:$G$9,O$9))</f>
        <v>#VALUE!</v>
      </c>
      <c r="P54" t="e">
        <f>IF($H54="s-curve",$E54+($G54-$E54)*$I$2/(1+EXP($I$3*(COUNT($J$9:P$9)+$I$4))),TREND($E54:$G54,$E$9:$G$9,P$9))</f>
        <v>#VALUE!</v>
      </c>
      <c r="Q54" t="e">
        <f>IF($H54="s-curve",$E54+($G54-$E54)*$I$2/(1+EXP($I$3*(COUNT($J$9:Q$9)+$I$4))),TREND($E54:$G54,$E$9:$G$9,Q$9))</f>
        <v>#VALUE!</v>
      </c>
      <c r="R54" t="e">
        <f>IF($H54="s-curve",$E54+($G54-$E54)*$I$2/(1+EXP($I$3*(COUNT($J$9:R$9)+$I$4))),TREND($E54:$G54,$E$9:$G$9,R$9))</f>
        <v>#VALUE!</v>
      </c>
      <c r="S54" t="e">
        <f>IF($H54="s-curve",$E54+($G54-$E54)*$I$2/(1+EXP($I$3*(COUNT($J$9:S$9)+$I$4))),TREND($E54:$G54,$E$9:$G$9,S$9))</f>
        <v>#VALUE!</v>
      </c>
      <c r="T54" t="e">
        <f>IF($H54="s-curve",$E54+($G54-$E54)*$I$2/(1+EXP($I$3*(COUNT($J$9:T$9)+$I$4))),TREND($E54:$G54,$E$9:$G$9,T$9))</f>
        <v>#VALUE!</v>
      </c>
      <c r="U54" t="e">
        <f>IF($H54="s-curve",$E54+($G54-$E54)*$I$2/(1+EXP($I$3*(COUNT($J$9:U$9)+$I$4))),TREND($E54:$G54,$E$9:$G$9,U$9))</f>
        <v>#VALUE!</v>
      </c>
      <c r="V54" t="e">
        <f>IF($H54="s-curve",$E54+($G54-$E54)*$I$2/(1+EXP($I$3*(COUNT($J$9:V$9)+$I$4))),TREND($E54:$G54,$E$9:$G$9,V$9))</f>
        <v>#VALUE!</v>
      </c>
      <c r="W54" t="e">
        <f>IF($H54="s-curve",$E54+($G54-$E54)*$I$2/(1+EXP($I$3*(COUNT($J$9:W$9)+$I$4))),TREND($E54:$G54,$E$9:$G$9,W$9))</f>
        <v>#VALUE!</v>
      </c>
      <c r="X54" t="e">
        <f>IF($H54="s-curve",$E54+($G54-$E54)*$I$2/(1+EXP($I$3*(COUNT($J$9:X$9)+$I$4))),TREND($E54:$G54,$E$9:$G$9,X$9))</f>
        <v>#VALUE!</v>
      </c>
      <c r="Y54" t="e">
        <f>IF($H54="s-curve",$E54+($G54-$E54)*$I$2/(1+EXP($I$3*(COUNT($J$9:Y$9)+$I$4))),TREND($E54:$G54,$E$9:$G$9,Y$9))</f>
        <v>#VALUE!</v>
      </c>
      <c r="Z54" t="e">
        <f>IF($H54="s-curve",$E54+($G54-$E54)*$I$2/(1+EXP($I$3*(COUNT($J$9:Z$9)+$I$4))),TREND($E54:$G54,$E$9:$G$9,Z$9))</f>
        <v>#VALUE!</v>
      </c>
      <c r="AA54" t="e">
        <f>IF($H54="s-curve",$E54+($G54-$E54)*$I$2/(1+EXP($I$3*(COUNT($J$9:AA$9)+$I$4))),TREND($E54:$G54,$E$9:$G$9,AA$9))</f>
        <v>#VALUE!</v>
      </c>
      <c r="AB54" t="e">
        <f>IF($H54="s-curve",$E54+($G54-$E54)*$I$2/(1+EXP($I$3*(COUNT($J$9:AB$9)+$I$4))),TREND($E54:$G54,$E$9:$G$9,AB$9))</f>
        <v>#VALUE!</v>
      </c>
      <c r="AC54" t="e">
        <f>IF($H54="s-curve",$E54+($G54-$E54)*$I$2/(1+EXP($I$3*(COUNT($J$9:AC$9)+$I$4))),TREND($E54:$G54,$E$9:$G$9,AC$9))</f>
        <v>#VALUE!</v>
      </c>
      <c r="AD54" t="e">
        <f>IF($H54="s-curve",$E54+($G54-$E54)*$I$2/(1+EXP($I$3*(COUNT($J$9:AD$9)+$I$4))),TREND($E54:$G54,$E$9:$G$9,AD$9))</f>
        <v>#VALUE!</v>
      </c>
      <c r="AE54" t="e">
        <f>IF($H54="s-curve",$E54+($G54-$E54)*$I$2/(1+EXP($I$3*(COUNT($J$9:AE$9)+$I$4))),TREND($E54:$G54,$E$9:$G$9,AE$9))</f>
        <v>#VALUE!</v>
      </c>
      <c r="AF54" t="e">
        <f>IF($H54="s-curve",$E54+($G54-$E54)*$I$2/(1+EXP($I$3*(COUNT($J$9:AF$9)+$I$4))),TREND($E54:$G54,$E$9:$G$9,AF$9))</f>
        <v>#VALUE!</v>
      </c>
      <c r="AG54" t="e">
        <f>IF($H54="s-curve",$E54+($G54-$E54)*$I$2/(1+EXP($I$3*(COUNT($J$9:AG$9)+$I$4))),TREND($E54:$G54,$E$9:$G$9,AG$9))</f>
        <v>#VALUE!</v>
      </c>
      <c r="AH54" t="e">
        <f>IF($H54="s-curve",$E54+($G54-$E54)*$I$2/(1+EXP($I$3*(COUNT($J$9:AH$9)+$I$4))),TREND($E54:$G54,$E$9:$G$9,AH$9))</f>
        <v>#VALUE!</v>
      </c>
      <c r="AI54" t="e">
        <f>IF($H54="s-curve",$E54+($G54-$E54)*$I$2/(1+EXP($I$3*(COUNT($J$9:AI$9)+$I$4))),TREND($E54:$G54,$E$9:$G$9,AI$9))</f>
        <v>#VALUE!</v>
      </c>
      <c r="AJ54" t="e">
        <f>IF($H54="s-curve",$E54+($G54-$E54)*$I$2/(1+EXP($I$3*(COUNT($J$9:AJ$9)+$I$4))),TREND($E54:$G54,$E$9:$G$9,AJ$9))</f>
        <v>#VALUE!</v>
      </c>
      <c r="AK54" t="e">
        <f>IF($H54="s-curve",$E54+($G54-$E54)*$I$2/(1+EXP($I$3*(COUNT($J$9:AK$9)+$I$4))),TREND($E54:$G54,$E$9:$G$9,AK$9))</f>
        <v>#VALUE!</v>
      </c>
      <c r="AL54" t="e">
        <f>IF($H54="s-curve",$E54+($G54-$E54)*$I$2/(1+EXP($I$3*(COUNT($J$9:AL$9)+$I$4))),TREND($E54:$G54,$E$9:$G$9,AL$9))</f>
        <v>#VALUE!</v>
      </c>
      <c r="AM54" t="e">
        <f>IF($H54="s-curve",$E54+($G54-$E54)*$I$2/(1+EXP($I$3*(COUNT($J$9:AM$9)+$I$4))),TREND($E54:$G54,$E$9:$G$9,AM$9))</f>
        <v>#VALUE!</v>
      </c>
    </row>
    <row r="55" spans="1:39" x14ac:dyDescent="0.25">
      <c r="C55" t="s">
        <v>4</v>
      </c>
      <c r="E55" s="22">
        <f>1-E52</f>
        <v>6.3351831907818346E-2</v>
      </c>
      <c r="F55" s="22"/>
      <c r="G55">
        <v>1</v>
      </c>
      <c r="H55" s="7" t="str">
        <f>IF(E55=G55,"n/a",IF(OR(C55="battery electric vehicle",C55="natural gas vehicle",C55="plugin hybrid vehicle"),"s-curve","linear"))</f>
        <v>linear</v>
      </c>
      <c r="J55" s="22">
        <f t="shared" si="2"/>
        <v>6.3351831907818346E-2</v>
      </c>
      <c r="K55" t="e">
        <f>IF($H55="s-curve",$E55+($G55-$E55)*$I$2/(1+EXP($I$3*(COUNT($J$9:K$9)+$I$4))),TREND($E55:$G55,$E$9:$G$9,K$9))</f>
        <v>#VALUE!</v>
      </c>
      <c r="L55" t="e">
        <f>IF($H55="s-curve",$E55+($G55-$E55)*$I$2/(1+EXP($I$3*(COUNT($J$9:L$9)+$I$4))),TREND($E55:$G55,$E$9:$G$9,L$9))</f>
        <v>#VALUE!</v>
      </c>
      <c r="M55" t="e">
        <f>IF($H55="s-curve",$E55+($G55-$E55)*$I$2/(1+EXP($I$3*(COUNT($J$9:M$9)+$I$4))),TREND($E55:$G55,$E$9:$G$9,M$9))</f>
        <v>#VALUE!</v>
      </c>
      <c r="N55" t="e">
        <f>IF($H55="s-curve",$E55+($G55-$E55)*$I$2/(1+EXP($I$3*(COUNT($J$9:N$9)+$I$4))),TREND($E55:$G55,$E$9:$G$9,N$9))</f>
        <v>#VALUE!</v>
      </c>
      <c r="O55" t="e">
        <f>IF($H55="s-curve",$E55+($G55-$E55)*$I$2/(1+EXP($I$3*(COUNT($J$9:O$9)+$I$4))),TREND($E55:$G55,$E$9:$G$9,O$9))</f>
        <v>#VALUE!</v>
      </c>
      <c r="P55" t="e">
        <f>IF($H55="s-curve",$E55+($G55-$E55)*$I$2/(1+EXP($I$3*(COUNT($J$9:P$9)+$I$4))),TREND($E55:$G55,$E$9:$G$9,P$9))</f>
        <v>#VALUE!</v>
      </c>
      <c r="Q55" t="e">
        <f>IF($H55="s-curve",$E55+($G55-$E55)*$I$2/(1+EXP($I$3*(COUNT($J$9:Q$9)+$I$4))),TREND($E55:$G55,$E$9:$G$9,Q$9))</f>
        <v>#VALUE!</v>
      </c>
      <c r="R55" t="e">
        <f>IF($H55="s-curve",$E55+($G55-$E55)*$I$2/(1+EXP($I$3*(COUNT($J$9:R$9)+$I$4))),TREND($E55:$G55,$E$9:$G$9,R$9))</f>
        <v>#VALUE!</v>
      </c>
      <c r="S55" t="e">
        <f>IF($H55="s-curve",$E55+($G55-$E55)*$I$2/(1+EXP($I$3*(COUNT($J$9:S$9)+$I$4))),TREND($E55:$G55,$E$9:$G$9,S$9))</f>
        <v>#VALUE!</v>
      </c>
      <c r="T55" t="e">
        <f>IF($H55="s-curve",$E55+($G55-$E55)*$I$2/(1+EXP($I$3*(COUNT($J$9:T$9)+$I$4))),TREND($E55:$G55,$E$9:$G$9,T$9))</f>
        <v>#VALUE!</v>
      </c>
      <c r="U55" t="e">
        <f>IF($H55="s-curve",$E55+($G55-$E55)*$I$2/(1+EXP($I$3*(COUNT($J$9:U$9)+$I$4))),TREND($E55:$G55,$E$9:$G$9,U$9))</f>
        <v>#VALUE!</v>
      </c>
      <c r="V55" t="e">
        <f>IF($H55="s-curve",$E55+($G55-$E55)*$I$2/(1+EXP($I$3*(COUNT($J$9:V$9)+$I$4))),TREND($E55:$G55,$E$9:$G$9,V$9))</f>
        <v>#VALUE!</v>
      </c>
      <c r="W55" t="e">
        <f>IF($H55="s-curve",$E55+($G55-$E55)*$I$2/(1+EXP($I$3*(COUNT($J$9:W$9)+$I$4))),TREND($E55:$G55,$E$9:$G$9,W$9))</f>
        <v>#VALUE!</v>
      </c>
      <c r="X55" t="e">
        <f>IF($H55="s-curve",$E55+($G55-$E55)*$I$2/(1+EXP($I$3*(COUNT($J$9:X$9)+$I$4))),TREND($E55:$G55,$E$9:$G$9,X$9))</f>
        <v>#VALUE!</v>
      </c>
      <c r="Y55" t="e">
        <f>IF($H55="s-curve",$E55+($G55-$E55)*$I$2/(1+EXP($I$3*(COUNT($J$9:Y$9)+$I$4))),TREND($E55:$G55,$E$9:$G$9,Y$9))</f>
        <v>#VALUE!</v>
      </c>
      <c r="Z55" t="e">
        <f>IF($H55="s-curve",$E55+($G55-$E55)*$I$2/(1+EXP($I$3*(COUNT($J$9:Z$9)+$I$4))),TREND($E55:$G55,$E$9:$G$9,Z$9))</f>
        <v>#VALUE!</v>
      </c>
      <c r="AA55" t="e">
        <f>IF($H55="s-curve",$E55+($G55-$E55)*$I$2/(1+EXP($I$3*(COUNT($J$9:AA$9)+$I$4))),TREND($E55:$G55,$E$9:$G$9,AA$9))</f>
        <v>#VALUE!</v>
      </c>
      <c r="AB55" t="e">
        <f>IF($H55="s-curve",$E55+($G55-$E55)*$I$2/(1+EXP($I$3*(COUNT($J$9:AB$9)+$I$4))),TREND($E55:$G55,$E$9:$G$9,AB$9))</f>
        <v>#VALUE!</v>
      </c>
      <c r="AC55" t="e">
        <f>IF($H55="s-curve",$E55+($G55-$E55)*$I$2/(1+EXP($I$3*(COUNT($J$9:AC$9)+$I$4))),TREND($E55:$G55,$E$9:$G$9,AC$9))</f>
        <v>#VALUE!</v>
      </c>
      <c r="AD55" t="e">
        <f>IF($H55="s-curve",$E55+($G55-$E55)*$I$2/(1+EXP($I$3*(COUNT($J$9:AD$9)+$I$4))),TREND($E55:$G55,$E$9:$G$9,AD$9))</f>
        <v>#VALUE!</v>
      </c>
      <c r="AE55" t="e">
        <f>IF($H55="s-curve",$E55+($G55-$E55)*$I$2/(1+EXP($I$3*(COUNT($J$9:AE$9)+$I$4))),TREND($E55:$G55,$E$9:$G$9,AE$9))</f>
        <v>#VALUE!</v>
      </c>
      <c r="AF55" t="e">
        <f>IF($H55="s-curve",$E55+($G55-$E55)*$I$2/(1+EXP($I$3*(COUNT($J$9:AF$9)+$I$4))),TREND($E55:$G55,$E$9:$G$9,AF$9))</f>
        <v>#VALUE!</v>
      </c>
      <c r="AG55" t="e">
        <f>IF($H55="s-curve",$E55+($G55-$E55)*$I$2/(1+EXP($I$3*(COUNT($J$9:AG$9)+$I$4))),TREND($E55:$G55,$E$9:$G$9,AG$9))</f>
        <v>#VALUE!</v>
      </c>
      <c r="AH55" t="e">
        <f>IF($H55="s-curve",$E55+($G55-$E55)*$I$2/(1+EXP($I$3*(COUNT($J$9:AH$9)+$I$4))),TREND($E55:$G55,$E$9:$G$9,AH$9))</f>
        <v>#VALUE!</v>
      </c>
      <c r="AI55" t="e">
        <f>IF($H55="s-curve",$E55+($G55-$E55)*$I$2/(1+EXP($I$3*(COUNT($J$9:AI$9)+$I$4))),TREND($E55:$G55,$E$9:$G$9,AI$9))</f>
        <v>#VALUE!</v>
      </c>
      <c r="AJ55" t="e">
        <f>IF($H55="s-curve",$E55+($G55-$E55)*$I$2/(1+EXP($I$3*(COUNT($J$9:AJ$9)+$I$4))),TREND($E55:$G55,$E$9:$G$9,AJ$9))</f>
        <v>#VALUE!</v>
      </c>
      <c r="AK55" t="e">
        <f>IF($H55="s-curve",$E55+($G55-$E55)*$I$2/(1+EXP($I$3*(COUNT($J$9:AK$9)+$I$4))),TREND($E55:$G55,$E$9:$G$9,AK$9))</f>
        <v>#VALUE!</v>
      </c>
      <c r="AL55" t="e">
        <f>IF($H55="s-curve",$E55+($G55-$E55)*$I$2/(1+EXP($I$3*(COUNT($J$9:AL$9)+$I$4))),TREND($E55:$G55,$E$9:$G$9,AL$9))</f>
        <v>#VALUE!</v>
      </c>
      <c r="AM55" t="e">
        <f>IF($H55="s-curve",$E55+($G55-$E55)*$I$2/(1+EXP($I$3*(COUNT($J$9:AM$9)+$I$4))),TREND($E55:$G55,$E$9:$G$9,AM$9))</f>
        <v>#VALUE!</v>
      </c>
    </row>
    <row r="56" spans="1:39" x14ac:dyDescent="0.25">
      <c r="C56" t="s">
        <v>5</v>
      </c>
      <c r="E56">
        <v>0</v>
      </c>
      <c r="F56"/>
      <c r="G56">
        <v>0</v>
      </c>
      <c r="H56" s="7" t="str">
        <f>IF(E56=G56,"n/a",IF(OR(C56="battery electric vehicle",C56="natural gas vehicle",C56="plugin hybrid vehicle"),"s-curve","linear"))</f>
        <v>n/a</v>
      </c>
      <c r="J56" s="22">
        <f t="shared" si="2"/>
        <v>0</v>
      </c>
      <c r="K56" t="e">
        <f>IF($H56="s-curve",$E56+($G56-$E56)*$I$2/(1+EXP($I$3*(COUNT($J$9:K$9)+$I$4))),TREND($E56:$G56,$E$9:$G$9,K$9))</f>
        <v>#VALUE!</v>
      </c>
      <c r="L56" t="e">
        <f>IF($H56="s-curve",$E56+($G56-$E56)*$I$2/(1+EXP($I$3*(COUNT($J$9:L$9)+$I$4))),TREND($E56:$G56,$E$9:$G$9,L$9))</f>
        <v>#VALUE!</v>
      </c>
      <c r="M56" t="e">
        <f>IF($H56="s-curve",$E56+($G56-$E56)*$I$2/(1+EXP($I$3*(COUNT($J$9:M$9)+$I$4))),TREND($E56:$G56,$E$9:$G$9,M$9))</f>
        <v>#VALUE!</v>
      </c>
      <c r="N56" t="e">
        <f>IF($H56="s-curve",$E56+($G56-$E56)*$I$2/(1+EXP($I$3*(COUNT($J$9:N$9)+$I$4))),TREND($E56:$G56,$E$9:$G$9,N$9))</f>
        <v>#VALUE!</v>
      </c>
      <c r="O56" t="e">
        <f>IF($H56="s-curve",$E56+($G56-$E56)*$I$2/(1+EXP($I$3*(COUNT($J$9:O$9)+$I$4))),TREND($E56:$G56,$E$9:$G$9,O$9))</f>
        <v>#VALUE!</v>
      </c>
      <c r="P56" t="e">
        <f>IF($H56="s-curve",$E56+($G56-$E56)*$I$2/(1+EXP($I$3*(COUNT($J$9:P$9)+$I$4))),TREND($E56:$G56,$E$9:$G$9,P$9))</f>
        <v>#VALUE!</v>
      </c>
      <c r="Q56" t="e">
        <f>IF($H56="s-curve",$E56+($G56-$E56)*$I$2/(1+EXP($I$3*(COUNT($J$9:Q$9)+$I$4))),TREND($E56:$G56,$E$9:$G$9,Q$9))</f>
        <v>#VALUE!</v>
      </c>
      <c r="R56" t="e">
        <f>IF($H56="s-curve",$E56+($G56-$E56)*$I$2/(1+EXP($I$3*(COUNT($J$9:R$9)+$I$4))),TREND($E56:$G56,$E$9:$G$9,R$9))</f>
        <v>#VALUE!</v>
      </c>
      <c r="S56" t="e">
        <f>IF($H56="s-curve",$E56+($G56-$E56)*$I$2/(1+EXP($I$3*(COUNT($J$9:S$9)+$I$4))),TREND($E56:$G56,$E$9:$G$9,S$9))</f>
        <v>#VALUE!</v>
      </c>
      <c r="T56" t="e">
        <f>IF($H56="s-curve",$E56+($G56-$E56)*$I$2/(1+EXP($I$3*(COUNT($J$9:T$9)+$I$4))),TREND($E56:$G56,$E$9:$G$9,T$9))</f>
        <v>#VALUE!</v>
      </c>
      <c r="U56" t="e">
        <f>IF($H56="s-curve",$E56+($G56-$E56)*$I$2/(1+EXP($I$3*(COUNT($J$9:U$9)+$I$4))),TREND($E56:$G56,$E$9:$G$9,U$9))</f>
        <v>#VALUE!</v>
      </c>
      <c r="V56" t="e">
        <f>IF($H56="s-curve",$E56+($G56-$E56)*$I$2/(1+EXP($I$3*(COUNT($J$9:V$9)+$I$4))),TREND($E56:$G56,$E$9:$G$9,V$9))</f>
        <v>#VALUE!</v>
      </c>
      <c r="W56" t="e">
        <f>IF($H56="s-curve",$E56+($G56-$E56)*$I$2/(1+EXP($I$3*(COUNT($J$9:W$9)+$I$4))),TREND($E56:$G56,$E$9:$G$9,W$9))</f>
        <v>#VALUE!</v>
      </c>
      <c r="X56" t="e">
        <f>IF($H56="s-curve",$E56+($G56-$E56)*$I$2/(1+EXP($I$3*(COUNT($J$9:X$9)+$I$4))),TREND($E56:$G56,$E$9:$G$9,X$9))</f>
        <v>#VALUE!</v>
      </c>
      <c r="Y56" t="e">
        <f>IF($H56="s-curve",$E56+($G56-$E56)*$I$2/(1+EXP($I$3*(COUNT($J$9:Y$9)+$I$4))),TREND($E56:$G56,$E$9:$G$9,Y$9))</f>
        <v>#VALUE!</v>
      </c>
      <c r="Z56" t="e">
        <f>IF($H56="s-curve",$E56+($G56-$E56)*$I$2/(1+EXP($I$3*(COUNT($J$9:Z$9)+$I$4))),TREND($E56:$G56,$E$9:$G$9,Z$9))</f>
        <v>#VALUE!</v>
      </c>
      <c r="AA56" t="e">
        <f>IF($H56="s-curve",$E56+($G56-$E56)*$I$2/(1+EXP($I$3*(COUNT($J$9:AA$9)+$I$4))),TREND($E56:$G56,$E$9:$G$9,AA$9))</f>
        <v>#VALUE!</v>
      </c>
      <c r="AB56" t="e">
        <f>IF($H56="s-curve",$E56+($G56-$E56)*$I$2/(1+EXP($I$3*(COUNT($J$9:AB$9)+$I$4))),TREND($E56:$G56,$E$9:$G$9,AB$9))</f>
        <v>#VALUE!</v>
      </c>
      <c r="AC56" t="e">
        <f>IF($H56="s-curve",$E56+($G56-$E56)*$I$2/(1+EXP($I$3*(COUNT($J$9:AC$9)+$I$4))),TREND($E56:$G56,$E$9:$G$9,AC$9))</f>
        <v>#VALUE!</v>
      </c>
      <c r="AD56" t="e">
        <f>IF($H56="s-curve",$E56+($G56-$E56)*$I$2/(1+EXP($I$3*(COUNT($J$9:AD$9)+$I$4))),TREND($E56:$G56,$E$9:$G$9,AD$9))</f>
        <v>#VALUE!</v>
      </c>
      <c r="AE56" t="e">
        <f>IF($H56="s-curve",$E56+($G56-$E56)*$I$2/(1+EXP($I$3*(COUNT($J$9:AE$9)+$I$4))),TREND($E56:$G56,$E$9:$G$9,AE$9))</f>
        <v>#VALUE!</v>
      </c>
      <c r="AF56" t="e">
        <f>IF($H56="s-curve",$E56+($G56-$E56)*$I$2/(1+EXP($I$3*(COUNT($J$9:AF$9)+$I$4))),TREND($E56:$G56,$E$9:$G$9,AF$9))</f>
        <v>#VALUE!</v>
      </c>
      <c r="AG56" t="e">
        <f>IF($H56="s-curve",$E56+($G56-$E56)*$I$2/(1+EXP($I$3*(COUNT($J$9:AG$9)+$I$4))),TREND($E56:$G56,$E$9:$G$9,AG$9))</f>
        <v>#VALUE!</v>
      </c>
      <c r="AH56" t="e">
        <f>IF($H56="s-curve",$E56+($G56-$E56)*$I$2/(1+EXP($I$3*(COUNT($J$9:AH$9)+$I$4))),TREND($E56:$G56,$E$9:$G$9,AH$9))</f>
        <v>#VALUE!</v>
      </c>
      <c r="AI56" t="e">
        <f>IF($H56="s-curve",$E56+($G56-$E56)*$I$2/(1+EXP($I$3*(COUNT($J$9:AI$9)+$I$4))),TREND($E56:$G56,$E$9:$G$9,AI$9))</f>
        <v>#VALUE!</v>
      </c>
      <c r="AJ56" t="e">
        <f>IF($H56="s-curve",$E56+($G56-$E56)*$I$2/(1+EXP($I$3*(COUNT($J$9:AJ$9)+$I$4))),TREND($E56:$G56,$E$9:$G$9,AJ$9))</f>
        <v>#VALUE!</v>
      </c>
      <c r="AK56" t="e">
        <f>IF($H56="s-curve",$E56+($G56-$E56)*$I$2/(1+EXP($I$3*(COUNT($J$9:AK$9)+$I$4))),TREND($E56:$G56,$E$9:$G$9,AK$9))</f>
        <v>#VALUE!</v>
      </c>
      <c r="AL56" t="e">
        <f>IF($H56="s-curve",$E56+($G56-$E56)*$I$2/(1+EXP($I$3*(COUNT($J$9:AL$9)+$I$4))),TREND($E56:$G56,$E$9:$G$9,AL$9))</f>
        <v>#VALUE!</v>
      </c>
      <c r="AM56" t="e">
        <f>IF($H56="s-curve",$E56+($G56-$E56)*$I$2/(1+EXP($I$3*(COUNT($J$9:AM$9)+$I$4))),TREND($E56:$G56,$E$9:$G$9,AM$9))</f>
        <v>#VALUE!</v>
      </c>
    </row>
    <row r="57" spans="1:39" x14ac:dyDescent="0.25">
      <c r="C57" t="s">
        <v>124</v>
      </c>
      <c r="E57">
        <v>0</v>
      </c>
      <c r="F57"/>
      <c r="G57">
        <v>0</v>
      </c>
      <c r="H57" s="7" t="str">
        <f>IF(E57=G57,"n/a",IF(OR(C57="battery electric vehicle",C57="natural gas vehicle",C57="plugin hybrid vehicle",C57="hydrogen vehicle"),"s-curve","linear"))</f>
        <v>n/a</v>
      </c>
      <c r="J57" s="22">
        <f t="shared" si="2"/>
        <v>0</v>
      </c>
      <c r="K57" t="e">
        <f>IF($H57="s-curve",$E57+($G57-$E57)*$I$2/(1+EXP($I$3*(COUNT($J$9:K$9)+$I$4))),TREND($E57:$G57,$E$9:$G$9,K$9))</f>
        <v>#VALUE!</v>
      </c>
      <c r="L57" t="e">
        <f>IF($H57="s-curve",$E57+($G57-$E57)*$I$2/(1+EXP($I$3*(COUNT($J$9:L$9)+$I$4))),TREND($E57:$G57,$E$9:$G$9,L$9))</f>
        <v>#VALUE!</v>
      </c>
      <c r="M57" t="e">
        <f>IF($H57="s-curve",$E57+($G57-$E57)*$I$2/(1+EXP($I$3*(COUNT($J$9:M$9)+$I$4))),TREND($E57:$G57,$E$9:$G$9,M$9))</f>
        <v>#VALUE!</v>
      </c>
      <c r="N57" t="e">
        <f>IF($H57="s-curve",$E57+($G57-$E57)*$I$2/(1+EXP($I$3*(COUNT($J$9:N$9)+$I$4))),TREND($E57:$G57,$E$9:$G$9,N$9))</f>
        <v>#VALUE!</v>
      </c>
      <c r="O57" t="e">
        <f>IF($H57="s-curve",$E57+($G57-$E57)*$I$2/(1+EXP($I$3*(COUNT($J$9:O$9)+$I$4))),TREND($E57:$G57,$E$9:$G$9,O$9))</f>
        <v>#VALUE!</v>
      </c>
      <c r="P57" t="e">
        <f>IF($H57="s-curve",$E57+($G57-$E57)*$I$2/(1+EXP($I$3*(COUNT($J$9:P$9)+$I$4))),TREND($E57:$G57,$E$9:$G$9,P$9))</f>
        <v>#VALUE!</v>
      </c>
      <c r="Q57" t="e">
        <f>IF($H57="s-curve",$E57+($G57-$E57)*$I$2/(1+EXP($I$3*(COUNT($J$9:Q$9)+$I$4))),TREND($E57:$G57,$E$9:$G$9,Q$9))</f>
        <v>#VALUE!</v>
      </c>
      <c r="R57" t="e">
        <f>IF($H57="s-curve",$E57+($G57-$E57)*$I$2/(1+EXP($I$3*(COUNT($J$9:R$9)+$I$4))),TREND($E57:$G57,$E$9:$G$9,R$9))</f>
        <v>#VALUE!</v>
      </c>
      <c r="S57" t="e">
        <f>IF($H57="s-curve",$E57+($G57-$E57)*$I$2/(1+EXP($I$3*(COUNT($J$9:S$9)+$I$4))),TREND($E57:$G57,$E$9:$G$9,S$9))</f>
        <v>#VALUE!</v>
      </c>
      <c r="T57" t="e">
        <f>IF($H57="s-curve",$E57+($G57-$E57)*$I$2/(1+EXP($I$3*(COUNT($J$9:T$9)+$I$4))),TREND($E57:$G57,$E$9:$G$9,T$9))</f>
        <v>#VALUE!</v>
      </c>
      <c r="U57" t="e">
        <f>IF($H57="s-curve",$E57+($G57-$E57)*$I$2/(1+EXP($I$3*(COUNT($J$9:U$9)+$I$4))),TREND($E57:$G57,$E$9:$G$9,U$9))</f>
        <v>#VALUE!</v>
      </c>
      <c r="V57" t="e">
        <f>IF($H57="s-curve",$E57+($G57-$E57)*$I$2/(1+EXP($I$3*(COUNT($J$9:V$9)+$I$4))),TREND($E57:$G57,$E$9:$G$9,V$9))</f>
        <v>#VALUE!</v>
      </c>
      <c r="W57" t="e">
        <f>IF($H57="s-curve",$E57+($G57-$E57)*$I$2/(1+EXP($I$3*(COUNT($J$9:W$9)+$I$4))),TREND($E57:$G57,$E$9:$G$9,W$9))</f>
        <v>#VALUE!</v>
      </c>
      <c r="X57" t="e">
        <f>IF($H57="s-curve",$E57+($G57-$E57)*$I$2/(1+EXP($I$3*(COUNT($J$9:X$9)+$I$4))),TREND($E57:$G57,$E$9:$G$9,X$9))</f>
        <v>#VALUE!</v>
      </c>
      <c r="Y57" t="e">
        <f>IF($H57="s-curve",$E57+($G57-$E57)*$I$2/(1+EXP($I$3*(COUNT($J$9:Y$9)+$I$4))),TREND($E57:$G57,$E$9:$G$9,Y$9))</f>
        <v>#VALUE!</v>
      </c>
      <c r="Z57" t="e">
        <f>IF($H57="s-curve",$E57+($G57-$E57)*$I$2/(1+EXP($I$3*(COUNT($J$9:Z$9)+$I$4))),TREND($E57:$G57,$E$9:$G$9,Z$9))</f>
        <v>#VALUE!</v>
      </c>
      <c r="AA57" t="e">
        <f>IF($H57="s-curve",$E57+($G57-$E57)*$I$2/(1+EXP($I$3*(COUNT($J$9:AA$9)+$I$4))),TREND($E57:$G57,$E$9:$G$9,AA$9))</f>
        <v>#VALUE!</v>
      </c>
      <c r="AB57" t="e">
        <f>IF($H57="s-curve",$E57+($G57-$E57)*$I$2/(1+EXP($I$3*(COUNT($J$9:AB$9)+$I$4))),TREND($E57:$G57,$E$9:$G$9,AB$9))</f>
        <v>#VALUE!</v>
      </c>
      <c r="AC57" t="e">
        <f>IF($H57="s-curve",$E57+($G57-$E57)*$I$2/(1+EXP($I$3*(COUNT($J$9:AC$9)+$I$4))),TREND($E57:$G57,$E$9:$G$9,AC$9))</f>
        <v>#VALUE!</v>
      </c>
      <c r="AD57" t="e">
        <f>IF($H57="s-curve",$E57+($G57-$E57)*$I$2/(1+EXP($I$3*(COUNT($J$9:AD$9)+$I$4))),TREND($E57:$G57,$E$9:$G$9,AD$9))</f>
        <v>#VALUE!</v>
      </c>
      <c r="AE57" t="e">
        <f>IF($H57="s-curve",$E57+($G57-$E57)*$I$2/(1+EXP($I$3*(COUNT($J$9:AE$9)+$I$4))),TREND($E57:$G57,$E$9:$G$9,AE$9))</f>
        <v>#VALUE!</v>
      </c>
      <c r="AF57" t="e">
        <f>IF($H57="s-curve",$E57+($G57-$E57)*$I$2/(1+EXP($I$3*(COUNT($J$9:AF$9)+$I$4))),TREND($E57:$G57,$E$9:$G$9,AF$9))</f>
        <v>#VALUE!</v>
      </c>
      <c r="AG57" t="e">
        <f>IF($H57="s-curve",$E57+($G57-$E57)*$I$2/(1+EXP($I$3*(COUNT($J$9:AG$9)+$I$4))),TREND($E57:$G57,$E$9:$G$9,AG$9))</f>
        <v>#VALUE!</v>
      </c>
      <c r="AH57" t="e">
        <f>IF($H57="s-curve",$E57+($G57-$E57)*$I$2/(1+EXP($I$3*(COUNT($J$9:AH$9)+$I$4))),TREND($E57:$G57,$E$9:$G$9,AH$9))</f>
        <v>#VALUE!</v>
      </c>
      <c r="AI57" t="e">
        <f>IF($H57="s-curve",$E57+($G57-$E57)*$I$2/(1+EXP($I$3*(COUNT($J$9:AI$9)+$I$4))),TREND($E57:$G57,$E$9:$G$9,AI$9))</f>
        <v>#VALUE!</v>
      </c>
      <c r="AJ57" t="e">
        <f>IF($H57="s-curve",$E57+($G57-$E57)*$I$2/(1+EXP($I$3*(COUNT($J$9:AJ$9)+$I$4))),TREND($E57:$G57,$E$9:$G$9,AJ$9))</f>
        <v>#VALUE!</v>
      </c>
      <c r="AK57" t="e">
        <f>IF($H57="s-curve",$E57+($G57-$E57)*$I$2/(1+EXP($I$3*(COUNT($J$9:AK$9)+$I$4))),TREND($E57:$G57,$E$9:$G$9,AK$9))</f>
        <v>#VALUE!</v>
      </c>
      <c r="AL57" t="e">
        <f>IF($H57="s-curve",$E57+($G57-$E57)*$I$2/(1+EXP($I$3*(COUNT($J$9:AL$9)+$I$4))),TREND($E57:$G57,$E$9:$G$9,AL$9))</f>
        <v>#VALUE!</v>
      </c>
      <c r="AM57" t="e">
        <f>IF($H57="s-curve",$E57+($G57-$E57)*$I$2/(1+EXP($I$3*(COUNT($J$9:AM$9)+$I$4))),TREND($E57:$G57,$E$9:$G$9,AM$9))</f>
        <v>#VALUE!</v>
      </c>
    </row>
    <row r="58" spans="1:39" ht="15.75" thickBot="1" x14ac:dyDescent="0.3">
      <c r="A58" s="23"/>
      <c r="B58" s="23"/>
      <c r="C58" s="23" t="s">
        <v>125</v>
      </c>
      <c r="D58" s="23"/>
      <c r="E58" s="23">
        <v>0</v>
      </c>
      <c r="F58" s="23"/>
      <c r="G58" s="23">
        <v>0</v>
      </c>
      <c r="H58" s="8" t="str">
        <f>IF(E58=G58,"n/a",IF(OR(C58="battery electric vehicle",C58="natural gas vehicle",C58="plugin hybrid vehicle",C58="hydrogen vehicle"),"s-curve","linear"))</f>
        <v>n/a</v>
      </c>
      <c r="J58" s="22">
        <f t="shared" si="2"/>
        <v>0</v>
      </c>
      <c r="K58" t="e">
        <f>IF($H58="s-curve",$E58+($G58-$E58)*$I$2/(1+EXP($I$3*(COUNT($J$9:K$9)+$I$4))),TREND($E58:$G58,$E$9:$G$9,K$9))</f>
        <v>#VALUE!</v>
      </c>
      <c r="L58" t="e">
        <f>IF($H58="s-curve",$E58+($G58-$E58)*$I$2/(1+EXP($I$3*(COUNT($J$9:L$9)+$I$4))),TREND($E58:$G58,$E$9:$G$9,L$9))</f>
        <v>#VALUE!</v>
      </c>
      <c r="M58" t="e">
        <f>IF($H58="s-curve",$E58+($G58-$E58)*$I$2/(1+EXP($I$3*(COUNT($J$9:M$9)+$I$4))),TREND($E58:$G58,$E$9:$G$9,M$9))</f>
        <v>#VALUE!</v>
      </c>
      <c r="N58" t="e">
        <f>IF($H58="s-curve",$E58+($G58-$E58)*$I$2/(1+EXP($I$3*(COUNT($J$9:N$9)+$I$4))),TREND($E58:$G58,$E$9:$G$9,N$9))</f>
        <v>#VALUE!</v>
      </c>
      <c r="O58" t="e">
        <f>IF($H58="s-curve",$E58+($G58-$E58)*$I$2/(1+EXP($I$3*(COUNT($J$9:O$9)+$I$4))),TREND($E58:$G58,$E$9:$G$9,O$9))</f>
        <v>#VALUE!</v>
      </c>
      <c r="P58" t="e">
        <f>IF($H58="s-curve",$E58+($G58-$E58)*$I$2/(1+EXP($I$3*(COUNT($J$9:P$9)+$I$4))),TREND($E58:$G58,$E$9:$G$9,P$9))</f>
        <v>#VALUE!</v>
      </c>
      <c r="Q58" t="e">
        <f>IF($H58="s-curve",$E58+($G58-$E58)*$I$2/(1+EXP($I$3*(COUNT($J$9:Q$9)+$I$4))),TREND($E58:$G58,$E$9:$G$9,Q$9))</f>
        <v>#VALUE!</v>
      </c>
      <c r="R58" t="e">
        <f>IF($H58="s-curve",$E58+($G58-$E58)*$I$2/(1+EXP($I$3*(COUNT($J$9:R$9)+$I$4))),TREND($E58:$G58,$E$9:$G$9,R$9))</f>
        <v>#VALUE!</v>
      </c>
      <c r="S58" t="e">
        <f>IF($H58="s-curve",$E58+($G58-$E58)*$I$2/(1+EXP($I$3*(COUNT($J$9:S$9)+$I$4))),TREND($E58:$G58,$E$9:$G$9,S$9))</f>
        <v>#VALUE!</v>
      </c>
      <c r="T58" t="e">
        <f>IF($H58="s-curve",$E58+($G58-$E58)*$I$2/(1+EXP($I$3*(COUNT($J$9:T$9)+$I$4))),TREND($E58:$G58,$E$9:$G$9,T$9))</f>
        <v>#VALUE!</v>
      </c>
      <c r="U58" t="e">
        <f>IF($H58="s-curve",$E58+($G58-$E58)*$I$2/(1+EXP($I$3*(COUNT($J$9:U$9)+$I$4))),TREND($E58:$G58,$E$9:$G$9,U$9))</f>
        <v>#VALUE!</v>
      </c>
      <c r="V58" t="e">
        <f>IF($H58="s-curve",$E58+($G58-$E58)*$I$2/(1+EXP($I$3*(COUNT($J$9:V$9)+$I$4))),TREND($E58:$G58,$E$9:$G$9,V$9))</f>
        <v>#VALUE!</v>
      </c>
      <c r="W58" t="e">
        <f>IF($H58="s-curve",$E58+($G58-$E58)*$I$2/(1+EXP($I$3*(COUNT($J$9:W$9)+$I$4))),TREND($E58:$G58,$E$9:$G$9,W$9))</f>
        <v>#VALUE!</v>
      </c>
      <c r="X58" t="e">
        <f>IF($H58="s-curve",$E58+($G58-$E58)*$I$2/(1+EXP($I$3*(COUNT($J$9:X$9)+$I$4))),TREND($E58:$G58,$E$9:$G$9,X$9))</f>
        <v>#VALUE!</v>
      </c>
      <c r="Y58" t="e">
        <f>IF($H58="s-curve",$E58+($G58-$E58)*$I$2/(1+EXP($I$3*(COUNT($J$9:Y$9)+$I$4))),TREND($E58:$G58,$E$9:$G$9,Y$9))</f>
        <v>#VALUE!</v>
      </c>
      <c r="Z58" t="e">
        <f>IF($H58="s-curve",$E58+($G58-$E58)*$I$2/(1+EXP($I$3*(COUNT($J$9:Z$9)+$I$4))),TREND($E58:$G58,$E$9:$G$9,Z$9))</f>
        <v>#VALUE!</v>
      </c>
      <c r="AA58" t="e">
        <f>IF($H58="s-curve",$E58+($G58-$E58)*$I$2/(1+EXP($I$3*(COUNT($J$9:AA$9)+$I$4))),TREND($E58:$G58,$E$9:$G$9,AA$9))</f>
        <v>#VALUE!</v>
      </c>
      <c r="AB58" t="e">
        <f>IF($H58="s-curve",$E58+($G58-$E58)*$I$2/(1+EXP($I$3*(COUNT($J$9:AB$9)+$I$4))),TREND($E58:$G58,$E$9:$G$9,AB$9))</f>
        <v>#VALUE!</v>
      </c>
      <c r="AC58" t="e">
        <f>IF($H58="s-curve",$E58+($G58-$E58)*$I$2/(1+EXP($I$3*(COUNT($J$9:AC$9)+$I$4))),TREND($E58:$G58,$E$9:$G$9,AC$9))</f>
        <v>#VALUE!</v>
      </c>
      <c r="AD58" t="e">
        <f>IF($H58="s-curve",$E58+($G58-$E58)*$I$2/(1+EXP($I$3*(COUNT($J$9:AD$9)+$I$4))),TREND($E58:$G58,$E$9:$G$9,AD$9))</f>
        <v>#VALUE!</v>
      </c>
      <c r="AE58" t="e">
        <f>IF($H58="s-curve",$E58+($G58-$E58)*$I$2/(1+EXP($I$3*(COUNT($J$9:AE$9)+$I$4))),TREND($E58:$G58,$E$9:$G$9,AE$9))</f>
        <v>#VALUE!</v>
      </c>
      <c r="AF58" t="e">
        <f>IF($H58="s-curve",$E58+($G58-$E58)*$I$2/(1+EXP($I$3*(COUNT($J$9:AF$9)+$I$4))),TREND($E58:$G58,$E$9:$G$9,AF$9))</f>
        <v>#VALUE!</v>
      </c>
      <c r="AG58" t="e">
        <f>IF($H58="s-curve",$E58+($G58-$E58)*$I$2/(1+EXP($I$3*(COUNT($J$9:AG$9)+$I$4))),TREND($E58:$G58,$E$9:$G$9,AG$9))</f>
        <v>#VALUE!</v>
      </c>
      <c r="AH58" t="e">
        <f>IF($H58="s-curve",$E58+($G58-$E58)*$I$2/(1+EXP($I$3*(COUNT($J$9:AH$9)+$I$4))),TREND($E58:$G58,$E$9:$G$9,AH$9))</f>
        <v>#VALUE!</v>
      </c>
      <c r="AI58" t="e">
        <f>IF($H58="s-curve",$E58+($G58-$E58)*$I$2/(1+EXP($I$3*(COUNT($J$9:AI$9)+$I$4))),TREND($E58:$G58,$E$9:$G$9,AI$9))</f>
        <v>#VALUE!</v>
      </c>
      <c r="AJ58" t="e">
        <f>IF($H58="s-curve",$E58+($G58-$E58)*$I$2/(1+EXP($I$3*(COUNT($J$9:AJ$9)+$I$4))),TREND($E58:$G58,$E$9:$G$9,AJ$9))</f>
        <v>#VALUE!</v>
      </c>
      <c r="AK58" t="e">
        <f>IF($H58="s-curve",$E58+($G58-$E58)*$I$2/(1+EXP($I$3*(COUNT($J$9:AK$9)+$I$4))),TREND($E58:$G58,$E$9:$G$9,AK$9))</f>
        <v>#VALUE!</v>
      </c>
      <c r="AL58" t="e">
        <f>IF($H58="s-curve",$E58+($G58-$E58)*$I$2/(1+EXP($I$3*(COUNT($J$9:AL$9)+$I$4))),TREND($E58:$G58,$E$9:$G$9,AL$9))</f>
        <v>#VALUE!</v>
      </c>
      <c r="AM58" t="e">
        <f>IF($H58="s-curve",$E58+($G58-$E58)*$I$2/(1+EXP($I$3*(COUNT($J$9:AM$9)+$I$4))),TREND($E58:$G58,$E$9:$G$9,AM$9))</f>
        <v>#VALUE!</v>
      </c>
    </row>
    <row r="59" spans="1:39" x14ac:dyDescent="0.25">
      <c r="A59" t="s">
        <v>15</v>
      </c>
      <c r="B59" t="s">
        <v>18</v>
      </c>
      <c r="C59" t="s">
        <v>1</v>
      </c>
      <c r="E59">
        <v>0</v>
      </c>
      <c r="F59"/>
      <c r="G59">
        <v>0</v>
      </c>
      <c r="H59" s="7" t="str">
        <f>IF(E59=G59,"n/a",IF(OR(C59="battery electric vehicle",C59="natural gas vehicle",C59="plugin hybrid vehicle"),"s-curve","linear"))</f>
        <v>n/a</v>
      </c>
      <c r="J59" s="22">
        <f t="shared" si="2"/>
        <v>0</v>
      </c>
      <c r="K59" t="e">
        <f>IF($H59="s-curve",$E59+($G59-$E59)*$I$2/(1+EXP($I$3*(COUNT($J$9:K$9)+$I$4))),TREND($E59:$G59,$E$9:$G$9,K$9))</f>
        <v>#VALUE!</v>
      </c>
      <c r="L59" t="e">
        <f>IF($H59="s-curve",$E59+($G59-$E59)*$I$2/(1+EXP($I$3*(COUNT($J$9:L$9)+$I$4))),TREND($E59:$G59,$E$9:$G$9,L$9))</f>
        <v>#VALUE!</v>
      </c>
      <c r="M59" t="e">
        <f>IF($H59="s-curve",$E59+($G59-$E59)*$I$2/(1+EXP($I$3*(COUNT($J$9:M$9)+$I$4))),TREND($E59:$G59,$E$9:$G$9,M$9))</f>
        <v>#VALUE!</v>
      </c>
      <c r="N59" t="e">
        <f>IF($H59="s-curve",$E59+($G59-$E59)*$I$2/(1+EXP($I$3*(COUNT($J$9:N$9)+$I$4))),TREND($E59:$G59,$E$9:$G$9,N$9))</f>
        <v>#VALUE!</v>
      </c>
      <c r="O59" t="e">
        <f>IF($H59="s-curve",$E59+($G59-$E59)*$I$2/(1+EXP($I$3*(COUNT($J$9:O$9)+$I$4))),TREND($E59:$G59,$E$9:$G$9,O$9))</f>
        <v>#VALUE!</v>
      </c>
      <c r="P59" t="e">
        <f>IF($H59="s-curve",$E59+($G59-$E59)*$I$2/(1+EXP($I$3*(COUNT($J$9:P$9)+$I$4))),TREND($E59:$G59,$E$9:$G$9,P$9))</f>
        <v>#VALUE!</v>
      </c>
      <c r="Q59" t="e">
        <f>IF($H59="s-curve",$E59+($G59-$E59)*$I$2/(1+EXP($I$3*(COUNT($J$9:Q$9)+$I$4))),TREND($E59:$G59,$E$9:$G$9,Q$9))</f>
        <v>#VALUE!</v>
      </c>
      <c r="R59" t="e">
        <f>IF($H59="s-curve",$E59+($G59-$E59)*$I$2/(1+EXP($I$3*(COUNT($J$9:R$9)+$I$4))),TREND($E59:$G59,$E$9:$G$9,R$9))</f>
        <v>#VALUE!</v>
      </c>
      <c r="S59" t="e">
        <f>IF($H59="s-curve",$E59+($G59-$E59)*$I$2/(1+EXP($I$3*(COUNT($J$9:S$9)+$I$4))),TREND($E59:$G59,$E$9:$G$9,S$9))</f>
        <v>#VALUE!</v>
      </c>
      <c r="T59" t="e">
        <f>IF($H59="s-curve",$E59+($G59-$E59)*$I$2/(1+EXP($I$3*(COUNT($J$9:T$9)+$I$4))),TREND($E59:$G59,$E$9:$G$9,T$9))</f>
        <v>#VALUE!</v>
      </c>
      <c r="U59" t="e">
        <f>IF($H59="s-curve",$E59+($G59-$E59)*$I$2/(1+EXP($I$3*(COUNT($J$9:U$9)+$I$4))),TREND($E59:$G59,$E$9:$G$9,U$9))</f>
        <v>#VALUE!</v>
      </c>
      <c r="V59" t="e">
        <f>IF($H59="s-curve",$E59+($G59-$E59)*$I$2/(1+EXP($I$3*(COUNT($J$9:V$9)+$I$4))),TREND($E59:$G59,$E$9:$G$9,V$9))</f>
        <v>#VALUE!</v>
      </c>
      <c r="W59" t="e">
        <f>IF($H59="s-curve",$E59+($G59-$E59)*$I$2/(1+EXP($I$3*(COUNT($J$9:W$9)+$I$4))),TREND($E59:$G59,$E$9:$G$9,W$9))</f>
        <v>#VALUE!</v>
      </c>
      <c r="X59" t="e">
        <f>IF($H59="s-curve",$E59+($G59-$E59)*$I$2/(1+EXP($I$3*(COUNT($J$9:X$9)+$I$4))),TREND($E59:$G59,$E$9:$G$9,X$9))</f>
        <v>#VALUE!</v>
      </c>
      <c r="Y59" t="e">
        <f>IF($H59="s-curve",$E59+($G59-$E59)*$I$2/(1+EXP($I$3*(COUNT($J$9:Y$9)+$I$4))),TREND($E59:$G59,$E$9:$G$9,Y$9))</f>
        <v>#VALUE!</v>
      </c>
      <c r="Z59" t="e">
        <f>IF($H59="s-curve",$E59+($G59-$E59)*$I$2/(1+EXP($I$3*(COUNT($J$9:Z$9)+$I$4))),TREND($E59:$G59,$E$9:$G$9,Z$9))</f>
        <v>#VALUE!</v>
      </c>
      <c r="AA59" t="e">
        <f>IF($H59="s-curve",$E59+($G59-$E59)*$I$2/(1+EXP($I$3*(COUNT($J$9:AA$9)+$I$4))),TREND($E59:$G59,$E$9:$G$9,AA$9))</f>
        <v>#VALUE!</v>
      </c>
      <c r="AB59" t="e">
        <f>IF($H59="s-curve",$E59+($G59-$E59)*$I$2/(1+EXP($I$3*(COUNT($J$9:AB$9)+$I$4))),TREND($E59:$G59,$E$9:$G$9,AB$9))</f>
        <v>#VALUE!</v>
      </c>
      <c r="AC59" t="e">
        <f>IF($H59="s-curve",$E59+($G59-$E59)*$I$2/(1+EXP($I$3*(COUNT($J$9:AC$9)+$I$4))),TREND($E59:$G59,$E$9:$G$9,AC$9))</f>
        <v>#VALUE!</v>
      </c>
      <c r="AD59" t="e">
        <f>IF($H59="s-curve",$E59+($G59-$E59)*$I$2/(1+EXP($I$3*(COUNT($J$9:AD$9)+$I$4))),TREND($E59:$G59,$E$9:$G$9,AD$9))</f>
        <v>#VALUE!</v>
      </c>
      <c r="AE59" t="e">
        <f>IF($H59="s-curve",$E59+($G59-$E59)*$I$2/(1+EXP($I$3*(COUNT($J$9:AE$9)+$I$4))),TREND($E59:$G59,$E$9:$G$9,AE$9))</f>
        <v>#VALUE!</v>
      </c>
      <c r="AF59" t="e">
        <f>IF($H59="s-curve",$E59+($G59-$E59)*$I$2/(1+EXP($I$3*(COUNT($J$9:AF$9)+$I$4))),TREND($E59:$G59,$E$9:$G$9,AF$9))</f>
        <v>#VALUE!</v>
      </c>
      <c r="AG59" t="e">
        <f>IF($H59="s-curve",$E59+($G59-$E59)*$I$2/(1+EXP($I$3*(COUNT($J$9:AG$9)+$I$4))),TREND($E59:$G59,$E$9:$G$9,AG$9))</f>
        <v>#VALUE!</v>
      </c>
      <c r="AH59" t="e">
        <f>IF($H59="s-curve",$E59+($G59-$E59)*$I$2/(1+EXP($I$3*(COUNT($J$9:AH$9)+$I$4))),TREND($E59:$G59,$E$9:$G$9,AH$9))</f>
        <v>#VALUE!</v>
      </c>
      <c r="AI59" t="e">
        <f>IF($H59="s-curve",$E59+($G59-$E59)*$I$2/(1+EXP($I$3*(COUNT($J$9:AI$9)+$I$4))),TREND($E59:$G59,$E$9:$G$9,AI$9))</f>
        <v>#VALUE!</v>
      </c>
      <c r="AJ59" t="e">
        <f>IF($H59="s-curve",$E59+($G59-$E59)*$I$2/(1+EXP($I$3*(COUNT($J$9:AJ$9)+$I$4))),TREND($E59:$G59,$E$9:$G$9,AJ$9))</f>
        <v>#VALUE!</v>
      </c>
      <c r="AK59" t="e">
        <f>IF($H59="s-curve",$E59+($G59-$E59)*$I$2/(1+EXP($I$3*(COUNT($J$9:AK$9)+$I$4))),TREND($E59:$G59,$E$9:$G$9,AK$9))</f>
        <v>#VALUE!</v>
      </c>
      <c r="AL59" t="e">
        <f>IF($H59="s-curve",$E59+($G59-$E59)*$I$2/(1+EXP($I$3*(COUNT($J$9:AL$9)+$I$4))),TREND($E59:$G59,$E$9:$G$9,AL$9))</f>
        <v>#VALUE!</v>
      </c>
      <c r="AM59" t="e">
        <f>IF($H59="s-curve",$E59+($G59-$E59)*$I$2/(1+EXP($I$3*(COUNT($J$9:AM$9)+$I$4))),TREND($E59:$G59,$E$9:$G$9,AM$9))</f>
        <v>#VALUE!</v>
      </c>
    </row>
    <row r="60" spans="1:39" x14ac:dyDescent="0.25">
      <c r="C60" t="s">
        <v>2</v>
      </c>
      <c r="E60">
        <v>0</v>
      </c>
      <c r="F60"/>
      <c r="G60">
        <v>0</v>
      </c>
      <c r="H60" s="7" t="str">
        <f>IF(E60=G60,"n/a",IF(OR(C60="battery electric vehicle",C60="natural gas vehicle",C60="plugin hybrid vehicle"),"s-curve","linear"))</f>
        <v>n/a</v>
      </c>
      <c r="J60" s="22">
        <f t="shared" si="2"/>
        <v>0</v>
      </c>
      <c r="K60" t="e">
        <f>IF($H60="s-curve",$E60+($G60-$E60)*$I$2/(1+EXP($I$3*(COUNT($J$9:K$9)+$I$4))),TREND($E60:$G60,$E$9:$G$9,K$9))</f>
        <v>#VALUE!</v>
      </c>
      <c r="L60" t="e">
        <f>IF($H60="s-curve",$E60+($G60-$E60)*$I$2/(1+EXP($I$3*(COUNT($J$9:L$9)+$I$4))),TREND($E60:$G60,$E$9:$G$9,L$9))</f>
        <v>#VALUE!</v>
      </c>
      <c r="M60" t="e">
        <f>IF($H60="s-curve",$E60+($G60-$E60)*$I$2/(1+EXP($I$3*(COUNT($J$9:M$9)+$I$4))),TREND($E60:$G60,$E$9:$G$9,M$9))</f>
        <v>#VALUE!</v>
      </c>
      <c r="N60" t="e">
        <f>IF($H60="s-curve",$E60+($G60-$E60)*$I$2/(1+EXP($I$3*(COUNT($J$9:N$9)+$I$4))),TREND($E60:$G60,$E$9:$G$9,N$9))</f>
        <v>#VALUE!</v>
      </c>
      <c r="O60" t="e">
        <f>IF($H60="s-curve",$E60+($G60-$E60)*$I$2/(1+EXP($I$3*(COUNT($J$9:O$9)+$I$4))),TREND($E60:$G60,$E$9:$G$9,O$9))</f>
        <v>#VALUE!</v>
      </c>
      <c r="P60" t="e">
        <f>IF($H60="s-curve",$E60+($G60-$E60)*$I$2/(1+EXP($I$3*(COUNT($J$9:P$9)+$I$4))),TREND($E60:$G60,$E$9:$G$9,P$9))</f>
        <v>#VALUE!</v>
      </c>
      <c r="Q60" t="e">
        <f>IF($H60="s-curve",$E60+($G60-$E60)*$I$2/(1+EXP($I$3*(COUNT($J$9:Q$9)+$I$4))),TREND($E60:$G60,$E$9:$G$9,Q$9))</f>
        <v>#VALUE!</v>
      </c>
      <c r="R60" t="e">
        <f>IF($H60="s-curve",$E60+($G60-$E60)*$I$2/(1+EXP($I$3*(COUNT($J$9:R$9)+$I$4))),TREND($E60:$G60,$E$9:$G$9,R$9))</f>
        <v>#VALUE!</v>
      </c>
      <c r="S60" t="e">
        <f>IF($H60="s-curve",$E60+($G60-$E60)*$I$2/(1+EXP($I$3*(COUNT($J$9:S$9)+$I$4))),TREND($E60:$G60,$E$9:$G$9,S$9))</f>
        <v>#VALUE!</v>
      </c>
      <c r="T60" t="e">
        <f>IF($H60="s-curve",$E60+($G60-$E60)*$I$2/(1+EXP($I$3*(COUNT($J$9:T$9)+$I$4))),TREND($E60:$G60,$E$9:$G$9,T$9))</f>
        <v>#VALUE!</v>
      </c>
      <c r="U60" t="e">
        <f>IF($H60="s-curve",$E60+($G60-$E60)*$I$2/(1+EXP($I$3*(COUNT($J$9:U$9)+$I$4))),TREND($E60:$G60,$E$9:$G$9,U$9))</f>
        <v>#VALUE!</v>
      </c>
      <c r="V60" t="e">
        <f>IF($H60="s-curve",$E60+($G60-$E60)*$I$2/(1+EXP($I$3*(COUNT($J$9:V$9)+$I$4))),TREND($E60:$G60,$E$9:$G$9,V$9))</f>
        <v>#VALUE!</v>
      </c>
      <c r="W60" t="e">
        <f>IF($H60="s-curve",$E60+($G60-$E60)*$I$2/(1+EXP($I$3*(COUNT($J$9:W$9)+$I$4))),TREND($E60:$G60,$E$9:$G$9,W$9))</f>
        <v>#VALUE!</v>
      </c>
      <c r="X60" t="e">
        <f>IF($H60="s-curve",$E60+($G60-$E60)*$I$2/(1+EXP($I$3*(COUNT($J$9:X$9)+$I$4))),TREND($E60:$G60,$E$9:$G$9,X$9))</f>
        <v>#VALUE!</v>
      </c>
      <c r="Y60" t="e">
        <f>IF($H60="s-curve",$E60+($G60-$E60)*$I$2/(1+EXP($I$3*(COUNT($J$9:Y$9)+$I$4))),TREND($E60:$G60,$E$9:$G$9,Y$9))</f>
        <v>#VALUE!</v>
      </c>
      <c r="Z60" t="e">
        <f>IF($H60="s-curve",$E60+($G60-$E60)*$I$2/(1+EXP($I$3*(COUNT($J$9:Z$9)+$I$4))),TREND($E60:$G60,$E$9:$G$9,Z$9))</f>
        <v>#VALUE!</v>
      </c>
      <c r="AA60" t="e">
        <f>IF($H60="s-curve",$E60+($G60-$E60)*$I$2/(1+EXP($I$3*(COUNT($J$9:AA$9)+$I$4))),TREND($E60:$G60,$E$9:$G$9,AA$9))</f>
        <v>#VALUE!</v>
      </c>
      <c r="AB60" t="e">
        <f>IF($H60="s-curve",$E60+($G60-$E60)*$I$2/(1+EXP($I$3*(COUNT($J$9:AB$9)+$I$4))),TREND($E60:$G60,$E$9:$G$9,AB$9))</f>
        <v>#VALUE!</v>
      </c>
      <c r="AC60" t="e">
        <f>IF($H60="s-curve",$E60+($G60-$E60)*$I$2/(1+EXP($I$3*(COUNT($J$9:AC$9)+$I$4))),TREND($E60:$G60,$E$9:$G$9,AC$9))</f>
        <v>#VALUE!</v>
      </c>
      <c r="AD60" t="e">
        <f>IF($H60="s-curve",$E60+($G60-$E60)*$I$2/(1+EXP($I$3*(COUNT($J$9:AD$9)+$I$4))),TREND($E60:$G60,$E$9:$G$9,AD$9))</f>
        <v>#VALUE!</v>
      </c>
      <c r="AE60" t="e">
        <f>IF($H60="s-curve",$E60+($G60-$E60)*$I$2/(1+EXP($I$3*(COUNT($J$9:AE$9)+$I$4))),TREND($E60:$G60,$E$9:$G$9,AE$9))</f>
        <v>#VALUE!</v>
      </c>
      <c r="AF60" t="e">
        <f>IF($H60="s-curve",$E60+($G60-$E60)*$I$2/(1+EXP($I$3*(COUNT($J$9:AF$9)+$I$4))),TREND($E60:$G60,$E$9:$G$9,AF$9))</f>
        <v>#VALUE!</v>
      </c>
      <c r="AG60" t="e">
        <f>IF($H60="s-curve",$E60+($G60-$E60)*$I$2/(1+EXP($I$3*(COUNT($J$9:AG$9)+$I$4))),TREND($E60:$G60,$E$9:$G$9,AG$9))</f>
        <v>#VALUE!</v>
      </c>
      <c r="AH60" t="e">
        <f>IF($H60="s-curve",$E60+($G60-$E60)*$I$2/(1+EXP($I$3*(COUNT($J$9:AH$9)+$I$4))),TREND($E60:$G60,$E$9:$G$9,AH$9))</f>
        <v>#VALUE!</v>
      </c>
      <c r="AI60" t="e">
        <f>IF($H60="s-curve",$E60+($G60-$E60)*$I$2/(1+EXP($I$3*(COUNT($J$9:AI$9)+$I$4))),TREND($E60:$G60,$E$9:$G$9,AI$9))</f>
        <v>#VALUE!</v>
      </c>
      <c r="AJ60" t="e">
        <f>IF($H60="s-curve",$E60+($G60-$E60)*$I$2/(1+EXP($I$3*(COUNT($J$9:AJ$9)+$I$4))),TREND($E60:$G60,$E$9:$G$9,AJ$9))</f>
        <v>#VALUE!</v>
      </c>
      <c r="AK60" t="e">
        <f>IF($H60="s-curve",$E60+($G60-$E60)*$I$2/(1+EXP($I$3*(COUNT($J$9:AK$9)+$I$4))),TREND($E60:$G60,$E$9:$G$9,AK$9))</f>
        <v>#VALUE!</v>
      </c>
      <c r="AL60" t="e">
        <f>IF($H60="s-curve",$E60+($G60-$E60)*$I$2/(1+EXP($I$3*(COUNT($J$9:AL$9)+$I$4))),TREND($E60:$G60,$E$9:$G$9,AL$9))</f>
        <v>#VALUE!</v>
      </c>
      <c r="AM60" t="e">
        <f>IF($H60="s-curve",$E60+($G60-$E60)*$I$2/(1+EXP($I$3*(COUNT($J$9:AM$9)+$I$4))),TREND($E60:$G60,$E$9:$G$9,AM$9))</f>
        <v>#VALUE!</v>
      </c>
    </row>
    <row r="61" spans="1:39" x14ac:dyDescent="0.25">
      <c r="C61" t="s">
        <v>3</v>
      </c>
      <c r="E61">
        <v>0</v>
      </c>
      <c r="F61"/>
      <c r="G61">
        <v>0</v>
      </c>
      <c r="H61" s="7" t="str">
        <f>IF(E61=G61,"n/a",IF(OR(C61="battery electric vehicle",C61="natural gas vehicle",C61="plugin hybrid vehicle"),"s-curve","linear"))</f>
        <v>n/a</v>
      </c>
      <c r="J61" s="22">
        <f t="shared" si="2"/>
        <v>0</v>
      </c>
      <c r="K61" t="e">
        <f>IF($H61="s-curve",$E61+($G61-$E61)*$I$2/(1+EXP($I$3*(COUNT($J$9:K$9)+$I$4))),TREND($E61:$G61,$E$9:$G$9,K$9))</f>
        <v>#VALUE!</v>
      </c>
      <c r="L61" t="e">
        <f>IF($H61="s-curve",$E61+($G61-$E61)*$I$2/(1+EXP($I$3*(COUNT($J$9:L$9)+$I$4))),TREND($E61:$G61,$E$9:$G$9,L$9))</f>
        <v>#VALUE!</v>
      </c>
      <c r="M61" t="e">
        <f>IF($H61="s-curve",$E61+($G61-$E61)*$I$2/(1+EXP($I$3*(COUNT($J$9:M$9)+$I$4))),TREND($E61:$G61,$E$9:$G$9,M$9))</f>
        <v>#VALUE!</v>
      </c>
      <c r="N61" t="e">
        <f>IF($H61="s-curve",$E61+($G61-$E61)*$I$2/(1+EXP($I$3*(COUNT($J$9:N$9)+$I$4))),TREND($E61:$G61,$E$9:$G$9,N$9))</f>
        <v>#VALUE!</v>
      </c>
      <c r="O61" t="e">
        <f>IF($H61="s-curve",$E61+($G61-$E61)*$I$2/(1+EXP($I$3*(COUNT($J$9:O$9)+$I$4))),TREND($E61:$G61,$E$9:$G$9,O$9))</f>
        <v>#VALUE!</v>
      </c>
      <c r="P61" t="e">
        <f>IF($H61="s-curve",$E61+($G61-$E61)*$I$2/(1+EXP($I$3*(COUNT($J$9:P$9)+$I$4))),TREND($E61:$G61,$E$9:$G$9,P$9))</f>
        <v>#VALUE!</v>
      </c>
      <c r="Q61" t="e">
        <f>IF($H61="s-curve",$E61+($G61-$E61)*$I$2/(1+EXP($I$3*(COUNT($J$9:Q$9)+$I$4))),TREND($E61:$G61,$E$9:$G$9,Q$9))</f>
        <v>#VALUE!</v>
      </c>
      <c r="R61" t="e">
        <f>IF($H61="s-curve",$E61+($G61-$E61)*$I$2/(1+EXP($I$3*(COUNT($J$9:R$9)+$I$4))),TREND($E61:$G61,$E$9:$G$9,R$9))</f>
        <v>#VALUE!</v>
      </c>
      <c r="S61" t="e">
        <f>IF($H61="s-curve",$E61+($G61-$E61)*$I$2/(1+EXP($I$3*(COUNT($J$9:S$9)+$I$4))),TREND($E61:$G61,$E$9:$G$9,S$9))</f>
        <v>#VALUE!</v>
      </c>
      <c r="T61" t="e">
        <f>IF($H61="s-curve",$E61+($G61-$E61)*$I$2/(1+EXP($I$3*(COUNT($J$9:T$9)+$I$4))),TREND($E61:$G61,$E$9:$G$9,T$9))</f>
        <v>#VALUE!</v>
      </c>
      <c r="U61" t="e">
        <f>IF($H61="s-curve",$E61+($G61-$E61)*$I$2/(1+EXP($I$3*(COUNT($J$9:U$9)+$I$4))),TREND($E61:$G61,$E$9:$G$9,U$9))</f>
        <v>#VALUE!</v>
      </c>
      <c r="V61" t="e">
        <f>IF($H61="s-curve",$E61+($G61-$E61)*$I$2/(1+EXP($I$3*(COUNT($J$9:V$9)+$I$4))),TREND($E61:$G61,$E$9:$G$9,V$9))</f>
        <v>#VALUE!</v>
      </c>
      <c r="W61" t="e">
        <f>IF($H61="s-curve",$E61+($G61-$E61)*$I$2/(1+EXP($I$3*(COUNT($J$9:W$9)+$I$4))),TREND($E61:$G61,$E$9:$G$9,W$9))</f>
        <v>#VALUE!</v>
      </c>
      <c r="X61" t="e">
        <f>IF($H61="s-curve",$E61+($G61-$E61)*$I$2/(1+EXP($I$3*(COUNT($J$9:X$9)+$I$4))),TREND($E61:$G61,$E$9:$G$9,X$9))</f>
        <v>#VALUE!</v>
      </c>
      <c r="Y61" t="e">
        <f>IF($H61="s-curve",$E61+($G61-$E61)*$I$2/(1+EXP($I$3*(COUNT($J$9:Y$9)+$I$4))),TREND($E61:$G61,$E$9:$G$9,Y$9))</f>
        <v>#VALUE!</v>
      </c>
      <c r="Z61" t="e">
        <f>IF($H61="s-curve",$E61+($G61-$E61)*$I$2/(1+EXP($I$3*(COUNT($J$9:Z$9)+$I$4))),TREND($E61:$G61,$E$9:$G$9,Z$9))</f>
        <v>#VALUE!</v>
      </c>
      <c r="AA61" t="e">
        <f>IF($H61="s-curve",$E61+($G61-$E61)*$I$2/(1+EXP($I$3*(COUNT($J$9:AA$9)+$I$4))),TREND($E61:$G61,$E$9:$G$9,AA$9))</f>
        <v>#VALUE!</v>
      </c>
      <c r="AB61" t="e">
        <f>IF($H61="s-curve",$E61+($G61-$E61)*$I$2/(1+EXP($I$3*(COUNT($J$9:AB$9)+$I$4))),TREND($E61:$G61,$E$9:$G$9,AB$9))</f>
        <v>#VALUE!</v>
      </c>
      <c r="AC61" t="e">
        <f>IF($H61="s-curve",$E61+($G61-$E61)*$I$2/(1+EXP($I$3*(COUNT($J$9:AC$9)+$I$4))),TREND($E61:$G61,$E$9:$G$9,AC$9))</f>
        <v>#VALUE!</v>
      </c>
      <c r="AD61" t="e">
        <f>IF($H61="s-curve",$E61+($G61-$E61)*$I$2/(1+EXP($I$3*(COUNT($J$9:AD$9)+$I$4))),TREND($E61:$G61,$E$9:$G$9,AD$9))</f>
        <v>#VALUE!</v>
      </c>
      <c r="AE61" t="e">
        <f>IF($H61="s-curve",$E61+($G61-$E61)*$I$2/(1+EXP($I$3*(COUNT($J$9:AE$9)+$I$4))),TREND($E61:$G61,$E$9:$G$9,AE$9))</f>
        <v>#VALUE!</v>
      </c>
      <c r="AF61" t="e">
        <f>IF($H61="s-curve",$E61+($G61-$E61)*$I$2/(1+EXP($I$3*(COUNT($J$9:AF$9)+$I$4))),TREND($E61:$G61,$E$9:$G$9,AF$9))</f>
        <v>#VALUE!</v>
      </c>
      <c r="AG61" t="e">
        <f>IF($H61="s-curve",$E61+($G61-$E61)*$I$2/(1+EXP($I$3*(COUNT($J$9:AG$9)+$I$4))),TREND($E61:$G61,$E$9:$G$9,AG$9))</f>
        <v>#VALUE!</v>
      </c>
      <c r="AH61" t="e">
        <f>IF($H61="s-curve",$E61+($G61-$E61)*$I$2/(1+EXP($I$3*(COUNT($J$9:AH$9)+$I$4))),TREND($E61:$G61,$E$9:$G$9,AH$9))</f>
        <v>#VALUE!</v>
      </c>
      <c r="AI61" t="e">
        <f>IF($H61="s-curve",$E61+($G61-$E61)*$I$2/(1+EXP($I$3*(COUNT($J$9:AI$9)+$I$4))),TREND($E61:$G61,$E$9:$G$9,AI$9))</f>
        <v>#VALUE!</v>
      </c>
      <c r="AJ61" t="e">
        <f>IF($H61="s-curve",$E61+($G61-$E61)*$I$2/(1+EXP($I$3*(COUNT($J$9:AJ$9)+$I$4))),TREND($E61:$G61,$E$9:$G$9,AJ$9))</f>
        <v>#VALUE!</v>
      </c>
      <c r="AK61" t="e">
        <f>IF($H61="s-curve",$E61+($G61-$E61)*$I$2/(1+EXP($I$3*(COUNT($J$9:AK$9)+$I$4))),TREND($E61:$G61,$E$9:$G$9,AK$9))</f>
        <v>#VALUE!</v>
      </c>
      <c r="AL61" t="e">
        <f>IF($H61="s-curve",$E61+($G61-$E61)*$I$2/(1+EXP($I$3*(COUNT($J$9:AL$9)+$I$4))),TREND($E61:$G61,$E$9:$G$9,AL$9))</f>
        <v>#VALUE!</v>
      </c>
      <c r="AM61" t="e">
        <f>IF($H61="s-curve",$E61+($G61-$E61)*$I$2/(1+EXP($I$3*(COUNT($J$9:AM$9)+$I$4))),TREND($E61:$G61,$E$9:$G$9,AM$9))</f>
        <v>#VALUE!</v>
      </c>
    </row>
    <row r="62" spans="1:39" x14ac:dyDescent="0.25">
      <c r="C62" t="s">
        <v>4</v>
      </c>
      <c r="E62">
        <v>1</v>
      </c>
      <c r="F62"/>
      <c r="G62">
        <v>1</v>
      </c>
      <c r="H62" s="7" t="str">
        <f>IF(E62=G62,"n/a",IF(OR(C62="battery electric vehicle",C62="natural gas vehicle",C62="plugin hybrid vehicle"),"s-curve","linear"))</f>
        <v>n/a</v>
      </c>
      <c r="J62" s="22">
        <f t="shared" si="2"/>
        <v>1</v>
      </c>
      <c r="K62" t="e">
        <f>IF($H62="s-curve",$E62+($G62-$E62)*$I$2/(1+EXP($I$3*(COUNT($J$9:K$9)+$I$4))),TREND($E62:$G62,$E$9:$G$9,K$9))</f>
        <v>#VALUE!</v>
      </c>
      <c r="L62" t="e">
        <f>IF($H62="s-curve",$E62+($G62-$E62)*$I$2/(1+EXP($I$3*(COUNT($J$9:L$9)+$I$4))),TREND($E62:$G62,$E$9:$G$9,L$9))</f>
        <v>#VALUE!</v>
      </c>
      <c r="M62" t="e">
        <f>IF($H62="s-curve",$E62+($G62-$E62)*$I$2/(1+EXP($I$3*(COUNT($J$9:M$9)+$I$4))),TREND($E62:$G62,$E$9:$G$9,M$9))</f>
        <v>#VALUE!</v>
      </c>
      <c r="N62" t="e">
        <f>IF($H62="s-curve",$E62+($G62-$E62)*$I$2/(1+EXP($I$3*(COUNT($J$9:N$9)+$I$4))),TREND($E62:$G62,$E$9:$G$9,N$9))</f>
        <v>#VALUE!</v>
      </c>
      <c r="O62" t="e">
        <f>IF($H62="s-curve",$E62+($G62-$E62)*$I$2/(1+EXP($I$3*(COUNT($J$9:O$9)+$I$4))),TREND($E62:$G62,$E$9:$G$9,O$9))</f>
        <v>#VALUE!</v>
      </c>
      <c r="P62" t="e">
        <f>IF($H62="s-curve",$E62+($G62-$E62)*$I$2/(1+EXP($I$3*(COUNT($J$9:P$9)+$I$4))),TREND($E62:$G62,$E$9:$G$9,P$9))</f>
        <v>#VALUE!</v>
      </c>
      <c r="Q62" t="e">
        <f>IF($H62="s-curve",$E62+($G62-$E62)*$I$2/(1+EXP($I$3*(COUNT($J$9:Q$9)+$I$4))),TREND($E62:$G62,$E$9:$G$9,Q$9))</f>
        <v>#VALUE!</v>
      </c>
      <c r="R62" t="e">
        <f>IF($H62="s-curve",$E62+($G62-$E62)*$I$2/(1+EXP($I$3*(COUNT($J$9:R$9)+$I$4))),TREND($E62:$G62,$E$9:$G$9,R$9))</f>
        <v>#VALUE!</v>
      </c>
      <c r="S62" t="e">
        <f>IF($H62="s-curve",$E62+($G62-$E62)*$I$2/(1+EXP($I$3*(COUNT($J$9:S$9)+$I$4))),TREND($E62:$G62,$E$9:$G$9,S$9))</f>
        <v>#VALUE!</v>
      </c>
      <c r="T62" t="e">
        <f>IF($H62="s-curve",$E62+($G62-$E62)*$I$2/(1+EXP($I$3*(COUNT($J$9:T$9)+$I$4))),TREND($E62:$G62,$E$9:$G$9,T$9))</f>
        <v>#VALUE!</v>
      </c>
      <c r="U62" t="e">
        <f>IF($H62="s-curve",$E62+($G62-$E62)*$I$2/(1+EXP($I$3*(COUNT($J$9:U$9)+$I$4))),TREND($E62:$G62,$E$9:$G$9,U$9))</f>
        <v>#VALUE!</v>
      </c>
      <c r="V62" t="e">
        <f>IF($H62="s-curve",$E62+($G62-$E62)*$I$2/(1+EXP($I$3*(COUNT($J$9:V$9)+$I$4))),TREND($E62:$G62,$E$9:$G$9,V$9))</f>
        <v>#VALUE!</v>
      </c>
      <c r="W62" t="e">
        <f>IF($H62="s-curve",$E62+($G62-$E62)*$I$2/(1+EXP($I$3*(COUNT($J$9:W$9)+$I$4))),TREND($E62:$G62,$E$9:$G$9,W$9))</f>
        <v>#VALUE!</v>
      </c>
      <c r="X62" t="e">
        <f>IF($H62="s-curve",$E62+($G62-$E62)*$I$2/(1+EXP($I$3*(COUNT($J$9:X$9)+$I$4))),TREND($E62:$G62,$E$9:$G$9,X$9))</f>
        <v>#VALUE!</v>
      </c>
      <c r="Y62" t="e">
        <f>IF($H62="s-curve",$E62+($G62-$E62)*$I$2/(1+EXP($I$3*(COUNT($J$9:Y$9)+$I$4))),TREND($E62:$G62,$E$9:$G$9,Y$9))</f>
        <v>#VALUE!</v>
      </c>
      <c r="Z62" t="e">
        <f>IF($H62="s-curve",$E62+($G62-$E62)*$I$2/(1+EXP($I$3*(COUNT($J$9:Z$9)+$I$4))),TREND($E62:$G62,$E$9:$G$9,Z$9))</f>
        <v>#VALUE!</v>
      </c>
      <c r="AA62" t="e">
        <f>IF($H62="s-curve",$E62+($G62-$E62)*$I$2/(1+EXP($I$3*(COUNT($J$9:AA$9)+$I$4))),TREND($E62:$G62,$E$9:$G$9,AA$9))</f>
        <v>#VALUE!</v>
      </c>
      <c r="AB62" t="e">
        <f>IF($H62="s-curve",$E62+($G62-$E62)*$I$2/(1+EXP($I$3*(COUNT($J$9:AB$9)+$I$4))),TREND($E62:$G62,$E$9:$G$9,AB$9))</f>
        <v>#VALUE!</v>
      </c>
      <c r="AC62" t="e">
        <f>IF($H62="s-curve",$E62+($G62-$E62)*$I$2/(1+EXP($I$3*(COUNT($J$9:AC$9)+$I$4))),TREND($E62:$G62,$E$9:$G$9,AC$9))</f>
        <v>#VALUE!</v>
      </c>
      <c r="AD62" t="e">
        <f>IF($H62="s-curve",$E62+($G62-$E62)*$I$2/(1+EXP($I$3*(COUNT($J$9:AD$9)+$I$4))),TREND($E62:$G62,$E$9:$G$9,AD$9))</f>
        <v>#VALUE!</v>
      </c>
      <c r="AE62" t="e">
        <f>IF($H62="s-curve",$E62+($G62-$E62)*$I$2/(1+EXP($I$3*(COUNT($J$9:AE$9)+$I$4))),TREND($E62:$G62,$E$9:$G$9,AE$9))</f>
        <v>#VALUE!</v>
      </c>
      <c r="AF62" t="e">
        <f>IF($H62="s-curve",$E62+($G62-$E62)*$I$2/(1+EXP($I$3*(COUNT($J$9:AF$9)+$I$4))),TREND($E62:$G62,$E$9:$G$9,AF$9))</f>
        <v>#VALUE!</v>
      </c>
      <c r="AG62" t="e">
        <f>IF($H62="s-curve",$E62+($G62-$E62)*$I$2/(1+EXP($I$3*(COUNT($J$9:AG$9)+$I$4))),TREND($E62:$G62,$E$9:$G$9,AG$9))</f>
        <v>#VALUE!</v>
      </c>
      <c r="AH62" t="e">
        <f>IF($H62="s-curve",$E62+($G62-$E62)*$I$2/(1+EXP($I$3*(COUNT($J$9:AH$9)+$I$4))),TREND($E62:$G62,$E$9:$G$9,AH$9))</f>
        <v>#VALUE!</v>
      </c>
      <c r="AI62" t="e">
        <f>IF($H62="s-curve",$E62+($G62-$E62)*$I$2/(1+EXP($I$3*(COUNT($J$9:AI$9)+$I$4))),TREND($E62:$G62,$E$9:$G$9,AI$9))</f>
        <v>#VALUE!</v>
      </c>
      <c r="AJ62" t="e">
        <f>IF($H62="s-curve",$E62+($G62-$E62)*$I$2/(1+EXP($I$3*(COUNT($J$9:AJ$9)+$I$4))),TREND($E62:$G62,$E$9:$G$9,AJ$9))</f>
        <v>#VALUE!</v>
      </c>
      <c r="AK62" t="e">
        <f>IF($H62="s-curve",$E62+($G62-$E62)*$I$2/(1+EXP($I$3*(COUNT($J$9:AK$9)+$I$4))),TREND($E62:$G62,$E$9:$G$9,AK$9))</f>
        <v>#VALUE!</v>
      </c>
      <c r="AL62" t="e">
        <f>IF($H62="s-curve",$E62+($G62-$E62)*$I$2/(1+EXP($I$3*(COUNT($J$9:AL$9)+$I$4))),TREND($E62:$G62,$E$9:$G$9,AL$9))</f>
        <v>#VALUE!</v>
      </c>
      <c r="AM62" t="e">
        <f>IF($H62="s-curve",$E62+($G62-$E62)*$I$2/(1+EXP($I$3*(COUNT($J$9:AM$9)+$I$4))),TREND($E62:$G62,$E$9:$G$9,AM$9))</f>
        <v>#VALUE!</v>
      </c>
    </row>
    <row r="63" spans="1:39" x14ac:dyDescent="0.25">
      <c r="C63" t="s">
        <v>5</v>
      </c>
      <c r="E63">
        <v>0</v>
      </c>
      <c r="F63"/>
      <c r="G63">
        <v>0</v>
      </c>
      <c r="H63" s="7" t="str">
        <f>IF(E63=G63,"n/a",IF(OR(C63="battery electric vehicle",C63="natural gas vehicle",C63="plugin hybrid vehicle"),"s-curve","linear"))</f>
        <v>n/a</v>
      </c>
      <c r="J63" s="22">
        <f t="shared" si="2"/>
        <v>0</v>
      </c>
      <c r="K63" t="e">
        <f>IF($H63="s-curve",$E63+($G63-$E63)*$I$2/(1+EXP($I$3*(COUNT($J$9:K$9)+$I$4))),TREND($E63:$G63,$E$9:$G$9,K$9))</f>
        <v>#VALUE!</v>
      </c>
      <c r="L63" t="e">
        <f>IF($H63="s-curve",$E63+($G63-$E63)*$I$2/(1+EXP($I$3*(COUNT($J$9:L$9)+$I$4))),TREND($E63:$G63,$E$9:$G$9,L$9))</f>
        <v>#VALUE!</v>
      </c>
      <c r="M63" t="e">
        <f>IF($H63="s-curve",$E63+($G63-$E63)*$I$2/(1+EXP($I$3*(COUNT($J$9:M$9)+$I$4))),TREND($E63:$G63,$E$9:$G$9,M$9))</f>
        <v>#VALUE!</v>
      </c>
      <c r="N63" t="e">
        <f>IF($H63="s-curve",$E63+($G63-$E63)*$I$2/(1+EXP($I$3*(COUNT($J$9:N$9)+$I$4))),TREND($E63:$G63,$E$9:$G$9,N$9))</f>
        <v>#VALUE!</v>
      </c>
      <c r="O63" t="e">
        <f>IF($H63="s-curve",$E63+($G63-$E63)*$I$2/(1+EXP($I$3*(COUNT($J$9:O$9)+$I$4))),TREND($E63:$G63,$E$9:$G$9,O$9))</f>
        <v>#VALUE!</v>
      </c>
      <c r="P63" t="e">
        <f>IF($H63="s-curve",$E63+($G63-$E63)*$I$2/(1+EXP($I$3*(COUNT($J$9:P$9)+$I$4))),TREND($E63:$G63,$E$9:$G$9,P$9))</f>
        <v>#VALUE!</v>
      </c>
      <c r="Q63" t="e">
        <f>IF($H63="s-curve",$E63+($G63-$E63)*$I$2/(1+EXP($I$3*(COUNT($J$9:Q$9)+$I$4))),TREND($E63:$G63,$E$9:$G$9,Q$9))</f>
        <v>#VALUE!</v>
      </c>
      <c r="R63" t="e">
        <f>IF($H63="s-curve",$E63+($G63-$E63)*$I$2/(1+EXP($I$3*(COUNT($J$9:R$9)+$I$4))),TREND($E63:$G63,$E$9:$G$9,R$9))</f>
        <v>#VALUE!</v>
      </c>
      <c r="S63" t="e">
        <f>IF($H63="s-curve",$E63+($G63-$E63)*$I$2/(1+EXP($I$3*(COUNT($J$9:S$9)+$I$4))),TREND($E63:$G63,$E$9:$G$9,S$9))</f>
        <v>#VALUE!</v>
      </c>
      <c r="T63" t="e">
        <f>IF($H63="s-curve",$E63+($G63-$E63)*$I$2/(1+EXP($I$3*(COUNT($J$9:T$9)+$I$4))),TREND($E63:$G63,$E$9:$G$9,T$9))</f>
        <v>#VALUE!</v>
      </c>
      <c r="U63" t="e">
        <f>IF($H63="s-curve",$E63+($G63-$E63)*$I$2/(1+EXP($I$3*(COUNT($J$9:U$9)+$I$4))),TREND($E63:$G63,$E$9:$G$9,U$9))</f>
        <v>#VALUE!</v>
      </c>
      <c r="V63" t="e">
        <f>IF($H63="s-curve",$E63+($G63-$E63)*$I$2/(1+EXP($I$3*(COUNT($J$9:V$9)+$I$4))),TREND($E63:$G63,$E$9:$G$9,V$9))</f>
        <v>#VALUE!</v>
      </c>
      <c r="W63" t="e">
        <f>IF($H63="s-curve",$E63+($G63-$E63)*$I$2/(1+EXP($I$3*(COUNT($J$9:W$9)+$I$4))),TREND($E63:$G63,$E$9:$G$9,W$9))</f>
        <v>#VALUE!</v>
      </c>
      <c r="X63" t="e">
        <f>IF($H63="s-curve",$E63+($G63-$E63)*$I$2/(1+EXP($I$3*(COUNT($J$9:X$9)+$I$4))),TREND($E63:$G63,$E$9:$G$9,X$9))</f>
        <v>#VALUE!</v>
      </c>
      <c r="Y63" t="e">
        <f>IF($H63="s-curve",$E63+($G63-$E63)*$I$2/(1+EXP($I$3*(COUNT($J$9:Y$9)+$I$4))),TREND($E63:$G63,$E$9:$G$9,Y$9))</f>
        <v>#VALUE!</v>
      </c>
      <c r="Z63" t="e">
        <f>IF($H63="s-curve",$E63+($G63-$E63)*$I$2/(1+EXP($I$3*(COUNT($J$9:Z$9)+$I$4))),TREND($E63:$G63,$E$9:$G$9,Z$9))</f>
        <v>#VALUE!</v>
      </c>
      <c r="AA63" t="e">
        <f>IF($H63="s-curve",$E63+($G63-$E63)*$I$2/(1+EXP($I$3*(COUNT($J$9:AA$9)+$I$4))),TREND($E63:$G63,$E$9:$G$9,AA$9))</f>
        <v>#VALUE!</v>
      </c>
      <c r="AB63" t="e">
        <f>IF($H63="s-curve",$E63+($G63-$E63)*$I$2/(1+EXP($I$3*(COUNT($J$9:AB$9)+$I$4))),TREND($E63:$G63,$E$9:$G$9,AB$9))</f>
        <v>#VALUE!</v>
      </c>
      <c r="AC63" t="e">
        <f>IF($H63="s-curve",$E63+($G63-$E63)*$I$2/(1+EXP($I$3*(COUNT($J$9:AC$9)+$I$4))),TREND($E63:$G63,$E$9:$G$9,AC$9))</f>
        <v>#VALUE!</v>
      </c>
      <c r="AD63" t="e">
        <f>IF($H63="s-curve",$E63+($G63-$E63)*$I$2/(1+EXP($I$3*(COUNT($J$9:AD$9)+$I$4))),TREND($E63:$G63,$E$9:$G$9,AD$9))</f>
        <v>#VALUE!</v>
      </c>
      <c r="AE63" t="e">
        <f>IF($H63="s-curve",$E63+($G63-$E63)*$I$2/(1+EXP($I$3*(COUNT($J$9:AE$9)+$I$4))),TREND($E63:$G63,$E$9:$G$9,AE$9))</f>
        <v>#VALUE!</v>
      </c>
      <c r="AF63" t="e">
        <f>IF($H63="s-curve",$E63+($G63-$E63)*$I$2/(1+EXP($I$3*(COUNT($J$9:AF$9)+$I$4))),TREND($E63:$G63,$E$9:$G$9,AF$9))</f>
        <v>#VALUE!</v>
      </c>
      <c r="AG63" t="e">
        <f>IF($H63="s-curve",$E63+($G63-$E63)*$I$2/(1+EXP($I$3*(COUNT($J$9:AG$9)+$I$4))),TREND($E63:$G63,$E$9:$G$9,AG$9))</f>
        <v>#VALUE!</v>
      </c>
      <c r="AH63" t="e">
        <f>IF($H63="s-curve",$E63+($G63-$E63)*$I$2/(1+EXP($I$3*(COUNT($J$9:AH$9)+$I$4))),TREND($E63:$G63,$E$9:$G$9,AH$9))</f>
        <v>#VALUE!</v>
      </c>
      <c r="AI63" t="e">
        <f>IF($H63="s-curve",$E63+($G63-$E63)*$I$2/(1+EXP($I$3*(COUNT($J$9:AI$9)+$I$4))),TREND($E63:$G63,$E$9:$G$9,AI$9))</f>
        <v>#VALUE!</v>
      </c>
      <c r="AJ63" t="e">
        <f>IF($H63="s-curve",$E63+($G63-$E63)*$I$2/(1+EXP($I$3*(COUNT($J$9:AJ$9)+$I$4))),TREND($E63:$G63,$E$9:$G$9,AJ$9))</f>
        <v>#VALUE!</v>
      </c>
      <c r="AK63" t="e">
        <f>IF($H63="s-curve",$E63+($G63-$E63)*$I$2/(1+EXP($I$3*(COUNT($J$9:AK$9)+$I$4))),TREND($E63:$G63,$E$9:$G$9,AK$9))</f>
        <v>#VALUE!</v>
      </c>
      <c r="AL63" t="e">
        <f>IF($H63="s-curve",$E63+($G63-$E63)*$I$2/(1+EXP($I$3*(COUNT($J$9:AL$9)+$I$4))),TREND($E63:$G63,$E$9:$G$9,AL$9))</f>
        <v>#VALUE!</v>
      </c>
      <c r="AM63" t="e">
        <f>IF($H63="s-curve",$E63+($G63-$E63)*$I$2/(1+EXP($I$3*(COUNT($J$9:AM$9)+$I$4))),TREND($E63:$G63,$E$9:$G$9,AM$9))</f>
        <v>#VALUE!</v>
      </c>
    </row>
    <row r="64" spans="1:39" x14ac:dyDescent="0.25">
      <c r="C64" t="s">
        <v>124</v>
      </c>
      <c r="E64">
        <v>0</v>
      </c>
      <c r="F64"/>
      <c r="G64">
        <v>0</v>
      </c>
      <c r="H64" s="7" t="str">
        <f>IF(E64=G64,"n/a",IF(OR(C64="battery electric vehicle",C64="natural gas vehicle",C64="plugin hybrid vehicle",C64="hydrogen vehicle"),"s-curve","linear"))</f>
        <v>n/a</v>
      </c>
      <c r="J64" s="22">
        <f t="shared" si="2"/>
        <v>0</v>
      </c>
      <c r="K64" t="e">
        <f>IF($H64="s-curve",$E64+($G64-$E64)*$I$2/(1+EXP($I$3*(COUNT($J$9:K$9)+$I$4))),TREND($E64:$G64,$E$9:$G$9,K$9))</f>
        <v>#VALUE!</v>
      </c>
      <c r="L64" t="e">
        <f>IF($H64="s-curve",$E64+($G64-$E64)*$I$2/(1+EXP($I$3*(COUNT($J$9:L$9)+$I$4))),TREND($E64:$G64,$E$9:$G$9,L$9))</f>
        <v>#VALUE!</v>
      </c>
      <c r="M64" t="e">
        <f>IF($H64="s-curve",$E64+($G64-$E64)*$I$2/(1+EXP($I$3*(COUNT($J$9:M$9)+$I$4))),TREND($E64:$G64,$E$9:$G$9,M$9))</f>
        <v>#VALUE!</v>
      </c>
      <c r="N64" t="e">
        <f>IF($H64="s-curve",$E64+($G64-$E64)*$I$2/(1+EXP($I$3*(COUNT($J$9:N$9)+$I$4))),TREND($E64:$G64,$E$9:$G$9,N$9))</f>
        <v>#VALUE!</v>
      </c>
      <c r="O64" t="e">
        <f>IF($H64="s-curve",$E64+($G64-$E64)*$I$2/(1+EXP($I$3*(COUNT($J$9:O$9)+$I$4))),TREND($E64:$G64,$E$9:$G$9,O$9))</f>
        <v>#VALUE!</v>
      </c>
      <c r="P64" t="e">
        <f>IF($H64="s-curve",$E64+($G64-$E64)*$I$2/(1+EXP($I$3*(COUNT($J$9:P$9)+$I$4))),TREND($E64:$G64,$E$9:$G$9,P$9))</f>
        <v>#VALUE!</v>
      </c>
      <c r="Q64" t="e">
        <f>IF($H64="s-curve",$E64+($G64-$E64)*$I$2/(1+EXP($I$3*(COUNT($J$9:Q$9)+$I$4))),TREND($E64:$G64,$E$9:$G$9,Q$9))</f>
        <v>#VALUE!</v>
      </c>
      <c r="R64" t="e">
        <f>IF($H64="s-curve",$E64+($G64-$E64)*$I$2/(1+EXP($I$3*(COUNT($J$9:R$9)+$I$4))),TREND($E64:$G64,$E$9:$G$9,R$9))</f>
        <v>#VALUE!</v>
      </c>
      <c r="S64" t="e">
        <f>IF($H64="s-curve",$E64+($G64-$E64)*$I$2/(1+EXP($I$3*(COUNT($J$9:S$9)+$I$4))),TREND($E64:$G64,$E$9:$G$9,S$9))</f>
        <v>#VALUE!</v>
      </c>
      <c r="T64" t="e">
        <f>IF($H64="s-curve",$E64+($G64-$E64)*$I$2/(1+EXP($I$3*(COUNT($J$9:T$9)+$I$4))),TREND($E64:$G64,$E$9:$G$9,T$9))</f>
        <v>#VALUE!</v>
      </c>
      <c r="U64" t="e">
        <f>IF($H64="s-curve",$E64+($G64-$E64)*$I$2/(1+EXP($I$3*(COUNT($J$9:U$9)+$I$4))),TREND($E64:$G64,$E$9:$G$9,U$9))</f>
        <v>#VALUE!</v>
      </c>
      <c r="V64" t="e">
        <f>IF($H64="s-curve",$E64+($G64-$E64)*$I$2/(1+EXP($I$3*(COUNT($J$9:V$9)+$I$4))),TREND($E64:$G64,$E$9:$G$9,V$9))</f>
        <v>#VALUE!</v>
      </c>
      <c r="W64" t="e">
        <f>IF($H64="s-curve",$E64+($G64-$E64)*$I$2/(1+EXP($I$3*(COUNT($J$9:W$9)+$I$4))),TREND($E64:$G64,$E$9:$G$9,W$9))</f>
        <v>#VALUE!</v>
      </c>
      <c r="X64" t="e">
        <f>IF($H64="s-curve",$E64+($G64-$E64)*$I$2/(1+EXP($I$3*(COUNT($J$9:X$9)+$I$4))),TREND($E64:$G64,$E$9:$G$9,X$9))</f>
        <v>#VALUE!</v>
      </c>
      <c r="Y64" t="e">
        <f>IF($H64="s-curve",$E64+($G64-$E64)*$I$2/(1+EXP($I$3*(COUNT($J$9:Y$9)+$I$4))),TREND($E64:$G64,$E$9:$G$9,Y$9))</f>
        <v>#VALUE!</v>
      </c>
      <c r="Z64" t="e">
        <f>IF($H64="s-curve",$E64+($G64-$E64)*$I$2/(1+EXP($I$3*(COUNT($J$9:Z$9)+$I$4))),TREND($E64:$G64,$E$9:$G$9,Z$9))</f>
        <v>#VALUE!</v>
      </c>
      <c r="AA64" t="e">
        <f>IF($H64="s-curve",$E64+($G64-$E64)*$I$2/(1+EXP($I$3*(COUNT($J$9:AA$9)+$I$4))),TREND($E64:$G64,$E$9:$G$9,AA$9))</f>
        <v>#VALUE!</v>
      </c>
      <c r="AB64" t="e">
        <f>IF($H64="s-curve",$E64+($G64-$E64)*$I$2/(1+EXP($I$3*(COUNT($J$9:AB$9)+$I$4))),TREND($E64:$G64,$E$9:$G$9,AB$9))</f>
        <v>#VALUE!</v>
      </c>
      <c r="AC64" t="e">
        <f>IF($H64="s-curve",$E64+($G64-$E64)*$I$2/(1+EXP($I$3*(COUNT($J$9:AC$9)+$I$4))),TREND($E64:$G64,$E$9:$G$9,AC$9))</f>
        <v>#VALUE!</v>
      </c>
      <c r="AD64" t="e">
        <f>IF($H64="s-curve",$E64+($G64-$E64)*$I$2/(1+EXP($I$3*(COUNT($J$9:AD$9)+$I$4))),TREND($E64:$G64,$E$9:$G$9,AD$9))</f>
        <v>#VALUE!</v>
      </c>
      <c r="AE64" t="e">
        <f>IF($H64="s-curve",$E64+($G64-$E64)*$I$2/(1+EXP($I$3*(COUNT($J$9:AE$9)+$I$4))),TREND($E64:$G64,$E$9:$G$9,AE$9))</f>
        <v>#VALUE!</v>
      </c>
      <c r="AF64" t="e">
        <f>IF($H64="s-curve",$E64+($G64-$E64)*$I$2/(1+EXP($I$3*(COUNT($J$9:AF$9)+$I$4))),TREND($E64:$G64,$E$9:$G$9,AF$9))</f>
        <v>#VALUE!</v>
      </c>
      <c r="AG64" t="e">
        <f>IF($H64="s-curve",$E64+($G64-$E64)*$I$2/(1+EXP($I$3*(COUNT($J$9:AG$9)+$I$4))),TREND($E64:$G64,$E$9:$G$9,AG$9))</f>
        <v>#VALUE!</v>
      </c>
      <c r="AH64" t="e">
        <f>IF($H64="s-curve",$E64+($G64-$E64)*$I$2/(1+EXP($I$3*(COUNT($J$9:AH$9)+$I$4))),TREND($E64:$G64,$E$9:$G$9,AH$9))</f>
        <v>#VALUE!</v>
      </c>
      <c r="AI64" t="e">
        <f>IF($H64="s-curve",$E64+($G64-$E64)*$I$2/(1+EXP($I$3*(COUNT($J$9:AI$9)+$I$4))),TREND($E64:$G64,$E$9:$G$9,AI$9))</f>
        <v>#VALUE!</v>
      </c>
      <c r="AJ64" t="e">
        <f>IF($H64="s-curve",$E64+($G64-$E64)*$I$2/(1+EXP($I$3*(COUNT($J$9:AJ$9)+$I$4))),TREND($E64:$G64,$E$9:$G$9,AJ$9))</f>
        <v>#VALUE!</v>
      </c>
      <c r="AK64" t="e">
        <f>IF($H64="s-curve",$E64+($G64-$E64)*$I$2/(1+EXP($I$3*(COUNT($J$9:AK$9)+$I$4))),TREND($E64:$G64,$E$9:$G$9,AK$9))</f>
        <v>#VALUE!</v>
      </c>
      <c r="AL64" t="e">
        <f>IF($H64="s-curve",$E64+($G64-$E64)*$I$2/(1+EXP($I$3*(COUNT($J$9:AL$9)+$I$4))),TREND($E64:$G64,$E$9:$G$9,AL$9))</f>
        <v>#VALUE!</v>
      </c>
      <c r="AM64" t="e">
        <f>IF($H64="s-curve",$E64+($G64-$E64)*$I$2/(1+EXP($I$3*(COUNT($J$9:AM$9)+$I$4))),TREND($E64:$G64,$E$9:$G$9,AM$9))</f>
        <v>#VALUE!</v>
      </c>
    </row>
    <row r="65" spans="1:39" ht="15.75" thickBot="1" x14ac:dyDescent="0.3">
      <c r="A65" s="23"/>
      <c r="B65" s="23"/>
      <c r="C65" s="23" t="s">
        <v>125</v>
      </c>
      <c r="D65" s="23"/>
      <c r="E65" s="23">
        <v>0</v>
      </c>
      <c r="F65" s="23"/>
      <c r="G65" s="23">
        <v>0</v>
      </c>
      <c r="H65" s="8" t="str">
        <f>IF(E65=G65,"n/a",IF(OR(C65="battery electric vehicle",C65="natural gas vehicle",C65="plugin hybrid vehicle",C65="hydrogen vehicle"),"s-curve","linear"))</f>
        <v>n/a</v>
      </c>
      <c r="J65" s="22">
        <f t="shared" si="2"/>
        <v>0</v>
      </c>
      <c r="K65" t="e">
        <f>IF($H65="s-curve",$E65+($G65-$E65)*$I$2/(1+EXP($I$3*(COUNT($J$9:K$9)+$I$4))),TREND($E65:$G65,$E$9:$G$9,K$9))</f>
        <v>#VALUE!</v>
      </c>
      <c r="L65" t="e">
        <f>IF($H65="s-curve",$E65+($G65-$E65)*$I$2/(1+EXP($I$3*(COUNT($J$9:L$9)+$I$4))),TREND($E65:$G65,$E$9:$G$9,L$9))</f>
        <v>#VALUE!</v>
      </c>
      <c r="M65" t="e">
        <f>IF($H65="s-curve",$E65+($G65-$E65)*$I$2/(1+EXP($I$3*(COUNT($J$9:M$9)+$I$4))),TREND($E65:$G65,$E$9:$G$9,M$9))</f>
        <v>#VALUE!</v>
      </c>
      <c r="N65" t="e">
        <f>IF($H65="s-curve",$E65+($G65-$E65)*$I$2/(1+EXP($I$3*(COUNT($J$9:N$9)+$I$4))),TREND($E65:$G65,$E$9:$G$9,N$9))</f>
        <v>#VALUE!</v>
      </c>
      <c r="O65" t="e">
        <f>IF($H65="s-curve",$E65+($G65-$E65)*$I$2/(1+EXP($I$3*(COUNT($J$9:O$9)+$I$4))),TREND($E65:$G65,$E$9:$G$9,O$9))</f>
        <v>#VALUE!</v>
      </c>
      <c r="P65" t="e">
        <f>IF($H65="s-curve",$E65+($G65-$E65)*$I$2/(1+EXP($I$3*(COUNT($J$9:P$9)+$I$4))),TREND($E65:$G65,$E$9:$G$9,P$9))</f>
        <v>#VALUE!</v>
      </c>
      <c r="Q65" t="e">
        <f>IF($H65="s-curve",$E65+($G65-$E65)*$I$2/(1+EXP($I$3*(COUNT($J$9:Q$9)+$I$4))),TREND($E65:$G65,$E$9:$G$9,Q$9))</f>
        <v>#VALUE!</v>
      </c>
      <c r="R65" t="e">
        <f>IF($H65="s-curve",$E65+($G65-$E65)*$I$2/(1+EXP($I$3*(COUNT($J$9:R$9)+$I$4))),TREND($E65:$G65,$E$9:$G$9,R$9))</f>
        <v>#VALUE!</v>
      </c>
      <c r="S65" t="e">
        <f>IF($H65="s-curve",$E65+($G65-$E65)*$I$2/(1+EXP($I$3*(COUNT($J$9:S$9)+$I$4))),TREND($E65:$G65,$E$9:$G$9,S$9))</f>
        <v>#VALUE!</v>
      </c>
      <c r="T65" t="e">
        <f>IF($H65="s-curve",$E65+($G65-$E65)*$I$2/(1+EXP($I$3*(COUNT($J$9:T$9)+$I$4))),TREND($E65:$G65,$E$9:$G$9,T$9))</f>
        <v>#VALUE!</v>
      </c>
      <c r="U65" t="e">
        <f>IF($H65="s-curve",$E65+($G65-$E65)*$I$2/(1+EXP($I$3*(COUNT($J$9:U$9)+$I$4))),TREND($E65:$G65,$E$9:$G$9,U$9))</f>
        <v>#VALUE!</v>
      </c>
      <c r="V65" t="e">
        <f>IF($H65="s-curve",$E65+($G65-$E65)*$I$2/(1+EXP($I$3*(COUNT($J$9:V$9)+$I$4))),TREND($E65:$G65,$E$9:$G$9,V$9))</f>
        <v>#VALUE!</v>
      </c>
      <c r="W65" t="e">
        <f>IF($H65="s-curve",$E65+($G65-$E65)*$I$2/(1+EXP($I$3*(COUNT($J$9:W$9)+$I$4))),TREND($E65:$G65,$E$9:$G$9,W$9))</f>
        <v>#VALUE!</v>
      </c>
      <c r="X65" t="e">
        <f>IF($H65="s-curve",$E65+($G65-$E65)*$I$2/(1+EXP($I$3*(COUNT($J$9:X$9)+$I$4))),TREND($E65:$G65,$E$9:$G$9,X$9))</f>
        <v>#VALUE!</v>
      </c>
      <c r="Y65" t="e">
        <f>IF($H65="s-curve",$E65+($G65-$E65)*$I$2/(1+EXP($I$3*(COUNT($J$9:Y$9)+$I$4))),TREND($E65:$G65,$E$9:$G$9,Y$9))</f>
        <v>#VALUE!</v>
      </c>
      <c r="Z65" t="e">
        <f>IF($H65="s-curve",$E65+($G65-$E65)*$I$2/(1+EXP($I$3*(COUNT($J$9:Z$9)+$I$4))),TREND($E65:$G65,$E$9:$G$9,Z$9))</f>
        <v>#VALUE!</v>
      </c>
      <c r="AA65" t="e">
        <f>IF($H65="s-curve",$E65+($G65-$E65)*$I$2/(1+EXP($I$3*(COUNT($J$9:AA$9)+$I$4))),TREND($E65:$G65,$E$9:$G$9,AA$9))</f>
        <v>#VALUE!</v>
      </c>
      <c r="AB65" t="e">
        <f>IF($H65="s-curve",$E65+($G65-$E65)*$I$2/(1+EXP($I$3*(COUNT($J$9:AB$9)+$I$4))),TREND($E65:$G65,$E$9:$G$9,AB$9))</f>
        <v>#VALUE!</v>
      </c>
      <c r="AC65" t="e">
        <f>IF($H65="s-curve",$E65+($G65-$E65)*$I$2/(1+EXP($I$3*(COUNT($J$9:AC$9)+$I$4))),TREND($E65:$G65,$E$9:$G$9,AC$9))</f>
        <v>#VALUE!</v>
      </c>
      <c r="AD65" t="e">
        <f>IF($H65="s-curve",$E65+($G65-$E65)*$I$2/(1+EXP($I$3*(COUNT($J$9:AD$9)+$I$4))),TREND($E65:$G65,$E$9:$G$9,AD$9))</f>
        <v>#VALUE!</v>
      </c>
      <c r="AE65" t="e">
        <f>IF($H65="s-curve",$E65+($G65-$E65)*$I$2/(1+EXP($I$3*(COUNT($J$9:AE$9)+$I$4))),TREND($E65:$G65,$E$9:$G$9,AE$9))</f>
        <v>#VALUE!</v>
      </c>
      <c r="AF65" t="e">
        <f>IF($H65="s-curve",$E65+($G65-$E65)*$I$2/(1+EXP($I$3*(COUNT($J$9:AF$9)+$I$4))),TREND($E65:$G65,$E$9:$G$9,AF$9))</f>
        <v>#VALUE!</v>
      </c>
      <c r="AG65" t="e">
        <f>IF($H65="s-curve",$E65+($G65-$E65)*$I$2/(1+EXP($I$3*(COUNT($J$9:AG$9)+$I$4))),TREND($E65:$G65,$E$9:$G$9,AG$9))</f>
        <v>#VALUE!</v>
      </c>
      <c r="AH65" t="e">
        <f>IF($H65="s-curve",$E65+($G65-$E65)*$I$2/(1+EXP($I$3*(COUNT($J$9:AH$9)+$I$4))),TREND($E65:$G65,$E$9:$G$9,AH$9))</f>
        <v>#VALUE!</v>
      </c>
      <c r="AI65" t="e">
        <f>IF($H65="s-curve",$E65+($G65-$E65)*$I$2/(1+EXP($I$3*(COUNT($J$9:AI$9)+$I$4))),TREND($E65:$G65,$E$9:$G$9,AI$9))</f>
        <v>#VALUE!</v>
      </c>
      <c r="AJ65" t="e">
        <f>IF($H65="s-curve",$E65+($G65-$E65)*$I$2/(1+EXP($I$3*(COUNT($J$9:AJ$9)+$I$4))),TREND($E65:$G65,$E$9:$G$9,AJ$9))</f>
        <v>#VALUE!</v>
      </c>
      <c r="AK65" t="e">
        <f>IF($H65="s-curve",$E65+($G65-$E65)*$I$2/(1+EXP($I$3*(COUNT($J$9:AK$9)+$I$4))),TREND($E65:$G65,$E$9:$G$9,AK$9))</f>
        <v>#VALUE!</v>
      </c>
      <c r="AL65" t="e">
        <f>IF($H65="s-curve",$E65+($G65-$E65)*$I$2/(1+EXP($I$3*(COUNT($J$9:AL$9)+$I$4))),TREND($E65:$G65,$E$9:$G$9,AL$9))</f>
        <v>#VALUE!</v>
      </c>
      <c r="AM65" t="e">
        <f>IF($H65="s-curve",$E65+($G65-$E65)*$I$2/(1+EXP($I$3*(COUNT($J$9:AM$9)+$I$4))),TREND($E65:$G65,$E$9:$G$9,AM$9))</f>
        <v>#VALUE!</v>
      </c>
    </row>
    <row r="66" spans="1:39" x14ac:dyDescent="0.25">
      <c r="A66" t="s">
        <v>16</v>
      </c>
      <c r="B66" t="s">
        <v>19</v>
      </c>
      <c r="C66" t="s">
        <v>1</v>
      </c>
      <c r="E66">
        <v>0</v>
      </c>
      <c r="F66"/>
      <c r="G66">
        <v>0</v>
      </c>
      <c r="H66" s="7" t="str">
        <f>IF(E66=G66,"n/a",IF(OR(C66="battery electric vehicle",C66="natural gas vehicle",C66="plugin hybrid vehicle"),"s-curve","linear"))</f>
        <v>n/a</v>
      </c>
      <c r="J66" s="22">
        <f t="shared" si="2"/>
        <v>0</v>
      </c>
      <c r="K66" t="e">
        <f>IF($H66="s-curve",$E66+($G66-$E66)*$I$2/(1+EXP($I$3*(COUNT($J$9:K$9)+$I$4))),TREND($E66:$G66,$E$9:$G$9,K$9))</f>
        <v>#VALUE!</v>
      </c>
      <c r="L66" t="e">
        <f>IF($H66="s-curve",$E66+($G66-$E66)*$I$2/(1+EXP($I$3*(COUNT($J$9:L$9)+$I$4))),TREND($E66:$G66,$E$9:$G$9,L$9))</f>
        <v>#VALUE!</v>
      </c>
      <c r="M66" t="e">
        <f>IF($H66="s-curve",$E66+($G66-$E66)*$I$2/(1+EXP($I$3*(COUNT($J$9:M$9)+$I$4))),TREND($E66:$G66,$E$9:$G$9,M$9))</f>
        <v>#VALUE!</v>
      </c>
      <c r="N66" t="e">
        <f>IF($H66="s-curve",$E66+($G66-$E66)*$I$2/(1+EXP($I$3*(COUNT($J$9:N$9)+$I$4))),TREND($E66:$G66,$E$9:$G$9,N$9))</f>
        <v>#VALUE!</v>
      </c>
      <c r="O66" t="e">
        <f>IF($H66="s-curve",$E66+($G66-$E66)*$I$2/(1+EXP($I$3*(COUNT($J$9:O$9)+$I$4))),TREND($E66:$G66,$E$9:$G$9,O$9))</f>
        <v>#VALUE!</v>
      </c>
      <c r="P66" t="e">
        <f>IF($H66="s-curve",$E66+($G66-$E66)*$I$2/(1+EXP($I$3*(COUNT($J$9:P$9)+$I$4))),TREND($E66:$G66,$E$9:$G$9,P$9))</f>
        <v>#VALUE!</v>
      </c>
      <c r="Q66" t="e">
        <f>IF($H66="s-curve",$E66+($G66-$E66)*$I$2/(1+EXP($I$3*(COUNT($J$9:Q$9)+$I$4))),TREND($E66:$G66,$E$9:$G$9,Q$9))</f>
        <v>#VALUE!</v>
      </c>
      <c r="R66" t="e">
        <f>IF($H66="s-curve",$E66+($G66-$E66)*$I$2/(1+EXP($I$3*(COUNT($J$9:R$9)+$I$4))),TREND($E66:$G66,$E$9:$G$9,R$9))</f>
        <v>#VALUE!</v>
      </c>
      <c r="S66" t="e">
        <f>IF($H66="s-curve",$E66+($G66-$E66)*$I$2/(1+EXP($I$3*(COUNT($J$9:S$9)+$I$4))),TREND($E66:$G66,$E$9:$G$9,S$9))</f>
        <v>#VALUE!</v>
      </c>
      <c r="T66" t="e">
        <f>IF($H66="s-curve",$E66+($G66-$E66)*$I$2/(1+EXP($I$3*(COUNT($J$9:T$9)+$I$4))),TREND($E66:$G66,$E$9:$G$9,T$9))</f>
        <v>#VALUE!</v>
      </c>
      <c r="U66" t="e">
        <f>IF($H66="s-curve",$E66+($G66-$E66)*$I$2/(1+EXP($I$3*(COUNT($J$9:U$9)+$I$4))),TREND($E66:$G66,$E$9:$G$9,U$9))</f>
        <v>#VALUE!</v>
      </c>
      <c r="V66" t="e">
        <f>IF($H66="s-curve",$E66+($G66-$E66)*$I$2/(1+EXP($I$3*(COUNT($J$9:V$9)+$I$4))),TREND($E66:$G66,$E$9:$G$9,V$9))</f>
        <v>#VALUE!</v>
      </c>
      <c r="W66" t="e">
        <f>IF($H66="s-curve",$E66+($G66-$E66)*$I$2/(1+EXP($I$3*(COUNT($J$9:W$9)+$I$4))),TREND($E66:$G66,$E$9:$G$9,W$9))</f>
        <v>#VALUE!</v>
      </c>
      <c r="X66" t="e">
        <f>IF($H66="s-curve",$E66+($G66-$E66)*$I$2/(1+EXP($I$3*(COUNT($J$9:X$9)+$I$4))),TREND($E66:$G66,$E$9:$G$9,X$9))</f>
        <v>#VALUE!</v>
      </c>
      <c r="Y66" t="e">
        <f>IF($H66="s-curve",$E66+($G66-$E66)*$I$2/(1+EXP($I$3*(COUNT($J$9:Y$9)+$I$4))),TREND($E66:$G66,$E$9:$G$9,Y$9))</f>
        <v>#VALUE!</v>
      </c>
      <c r="Z66" t="e">
        <f>IF($H66="s-curve",$E66+($G66-$E66)*$I$2/(1+EXP($I$3*(COUNT($J$9:Z$9)+$I$4))),TREND($E66:$G66,$E$9:$G$9,Z$9))</f>
        <v>#VALUE!</v>
      </c>
      <c r="AA66" t="e">
        <f>IF($H66="s-curve",$E66+($G66-$E66)*$I$2/(1+EXP($I$3*(COUNT($J$9:AA$9)+$I$4))),TREND($E66:$G66,$E$9:$G$9,AA$9))</f>
        <v>#VALUE!</v>
      </c>
      <c r="AB66" t="e">
        <f>IF($H66="s-curve",$E66+($G66-$E66)*$I$2/(1+EXP($I$3*(COUNT($J$9:AB$9)+$I$4))),TREND($E66:$G66,$E$9:$G$9,AB$9))</f>
        <v>#VALUE!</v>
      </c>
      <c r="AC66" t="e">
        <f>IF($H66="s-curve",$E66+($G66-$E66)*$I$2/(1+EXP($I$3*(COUNT($J$9:AC$9)+$I$4))),TREND($E66:$G66,$E$9:$G$9,AC$9))</f>
        <v>#VALUE!</v>
      </c>
      <c r="AD66" t="e">
        <f>IF($H66="s-curve",$E66+($G66-$E66)*$I$2/(1+EXP($I$3*(COUNT($J$9:AD$9)+$I$4))),TREND($E66:$G66,$E$9:$G$9,AD$9))</f>
        <v>#VALUE!</v>
      </c>
      <c r="AE66" t="e">
        <f>IF($H66="s-curve",$E66+($G66-$E66)*$I$2/(1+EXP($I$3*(COUNT($J$9:AE$9)+$I$4))),TREND($E66:$G66,$E$9:$G$9,AE$9))</f>
        <v>#VALUE!</v>
      </c>
      <c r="AF66" t="e">
        <f>IF($H66="s-curve",$E66+($G66-$E66)*$I$2/(1+EXP($I$3*(COUNT($J$9:AF$9)+$I$4))),TREND($E66:$G66,$E$9:$G$9,AF$9))</f>
        <v>#VALUE!</v>
      </c>
      <c r="AG66" t="e">
        <f>IF($H66="s-curve",$E66+($G66-$E66)*$I$2/(1+EXP($I$3*(COUNT($J$9:AG$9)+$I$4))),TREND($E66:$G66,$E$9:$G$9,AG$9))</f>
        <v>#VALUE!</v>
      </c>
      <c r="AH66" t="e">
        <f>IF($H66="s-curve",$E66+($G66-$E66)*$I$2/(1+EXP($I$3*(COUNT($J$9:AH$9)+$I$4))),TREND($E66:$G66,$E$9:$G$9,AH$9))</f>
        <v>#VALUE!</v>
      </c>
      <c r="AI66" t="e">
        <f>IF($H66="s-curve",$E66+($G66-$E66)*$I$2/(1+EXP($I$3*(COUNT($J$9:AI$9)+$I$4))),TREND($E66:$G66,$E$9:$G$9,AI$9))</f>
        <v>#VALUE!</v>
      </c>
      <c r="AJ66" t="e">
        <f>IF($H66="s-curve",$E66+($G66-$E66)*$I$2/(1+EXP($I$3*(COUNT($J$9:AJ$9)+$I$4))),TREND($E66:$G66,$E$9:$G$9,AJ$9))</f>
        <v>#VALUE!</v>
      </c>
      <c r="AK66" t="e">
        <f>IF($H66="s-curve",$E66+($G66-$E66)*$I$2/(1+EXP($I$3*(COUNT($J$9:AK$9)+$I$4))),TREND($E66:$G66,$E$9:$G$9,AK$9))</f>
        <v>#VALUE!</v>
      </c>
      <c r="AL66" t="e">
        <f>IF($H66="s-curve",$E66+($G66-$E66)*$I$2/(1+EXP($I$3*(COUNT($J$9:AL$9)+$I$4))),TREND($E66:$G66,$E$9:$G$9,AL$9))</f>
        <v>#VALUE!</v>
      </c>
      <c r="AM66" t="e">
        <f>IF($H66="s-curve",$E66+($G66-$E66)*$I$2/(1+EXP($I$3*(COUNT($J$9:AM$9)+$I$4))),TREND($E66:$G66,$E$9:$G$9,AM$9))</f>
        <v>#VALUE!</v>
      </c>
    </row>
    <row r="67" spans="1:39" x14ac:dyDescent="0.25">
      <c r="C67" t="s">
        <v>2</v>
      </c>
      <c r="E67">
        <v>0</v>
      </c>
      <c r="F67"/>
      <c r="G67">
        <v>0</v>
      </c>
      <c r="H67" s="7" t="str">
        <f>IF(E67=G67,"n/a",IF(OR(C67="battery electric vehicle",C67="natural gas vehicle",C67="plugin hybrid vehicle"),"s-curve","linear"))</f>
        <v>n/a</v>
      </c>
      <c r="J67" s="22">
        <f t="shared" si="2"/>
        <v>0</v>
      </c>
      <c r="K67" t="e">
        <f>IF($H67="s-curve",$E67+($G67-$E67)*$I$2/(1+EXP($I$3*(COUNT($J$9:K$9)+$I$4))),TREND($E67:$G67,$E$9:$G$9,K$9))</f>
        <v>#VALUE!</v>
      </c>
      <c r="L67" t="e">
        <f>IF($H67="s-curve",$E67+($G67-$E67)*$I$2/(1+EXP($I$3*(COUNT($J$9:L$9)+$I$4))),TREND($E67:$G67,$E$9:$G$9,L$9))</f>
        <v>#VALUE!</v>
      </c>
      <c r="M67" t="e">
        <f>IF($H67="s-curve",$E67+($G67-$E67)*$I$2/(1+EXP($I$3*(COUNT($J$9:M$9)+$I$4))),TREND($E67:$G67,$E$9:$G$9,M$9))</f>
        <v>#VALUE!</v>
      </c>
      <c r="N67" t="e">
        <f>IF($H67="s-curve",$E67+($G67-$E67)*$I$2/(1+EXP($I$3*(COUNT($J$9:N$9)+$I$4))),TREND($E67:$G67,$E$9:$G$9,N$9))</f>
        <v>#VALUE!</v>
      </c>
      <c r="O67" t="e">
        <f>IF($H67="s-curve",$E67+($G67-$E67)*$I$2/(1+EXP($I$3*(COUNT($J$9:O$9)+$I$4))),TREND($E67:$G67,$E$9:$G$9,O$9))</f>
        <v>#VALUE!</v>
      </c>
      <c r="P67" t="e">
        <f>IF($H67="s-curve",$E67+($G67-$E67)*$I$2/(1+EXP($I$3*(COUNT($J$9:P$9)+$I$4))),TREND($E67:$G67,$E$9:$G$9,P$9))</f>
        <v>#VALUE!</v>
      </c>
      <c r="Q67" t="e">
        <f>IF($H67="s-curve",$E67+($G67-$E67)*$I$2/(1+EXP($I$3*(COUNT($J$9:Q$9)+$I$4))),TREND($E67:$G67,$E$9:$G$9,Q$9))</f>
        <v>#VALUE!</v>
      </c>
      <c r="R67" t="e">
        <f>IF($H67="s-curve",$E67+($G67-$E67)*$I$2/(1+EXP($I$3*(COUNT($J$9:R$9)+$I$4))),TREND($E67:$G67,$E$9:$G$9,R$9))</f>
        <v>#VALUE!</v>
      </c>
      <c r="S67" t="e">
        <f>IF($H67="s-curve",$E67+($G67-$E67)*$I$2/(1+EXP($I$3*(COUNT($J$9:S$9)+$I$4))),TREND($E67:$G67,$E$9:$G$9,S$9))</f>
        <v>#VALUE!</v>
      </c>
      <c r="T67" t="e">
        <f>IF($H67="s-curve",$E67+($G67-$E67)*$I$2/(1+EXP($I$3*(COUNT($J$9:T$9)+$I$4))),TREND($E67:$G67,$E$9:$G$9,T$9))</f>
        <v>#VALUE!</v>
      </c>
      <c r="U67" t="e">
        <f>IF($H67="s-curve",$E67+($G67-$E67)*$I$2/(1+EXP($I$3*(COUNT($J$9:U$9)+$I$4))),TREND($E67:$G67,$E$9:$G$9,U$9))</f>
        <v>#VALUE!</v>
      </c>
      <c r="V67" t="e">
        <f>IF($H67="s-curve",$E67+($G67-$E67)*$I$2/(1+EXP($I$3*(COUNT($J$9:V$9)+$I$4))),TREND($E67:$G67,$E$9:$G$9,V$9))</f>
        <v>#VALUE!</v>
      </c>
      <c r="W67" t="e">
        <f>IF($H67="s-curve",$E67+($G67-$E67)*$I$2/(1+EXP($I$3*(COUNT($J$9:W$9)+$I$4))),TREND($E67:$G67,$E$9:$G$9,W$9))</f>
        <v>#VALUE!</v>
      </c>
      <c r="X67" t="e">
        <f>IF($H67="s-curve",$E67+($G67-$E67)*$I$2/(1+EXP($I$3*(COUNT($J$9:X$9)+$I$4))),TREND($E67:$G67,$E$9:$G$9,X$9))</f>
        <v>#VALUE!</v>
      </c>
      <c r="Y67" t="e">
        <f>IF($H67="s-curve",$E67+($G67-$E67)*$I$2/(1+EXP($I$3*(COUNT($J$9:Y$9)+$I$4))),TREND($E67:$G67,$E$9:$G$9,Y$9))</f>
        <v>#VALUE!</v>
      </c>
      <c r="Z67" t="e">
        <f>IF($H67="s-curve",$E67+($G67-$E67)*$I$2/(1+EXP($I$3*(COUNT($J$9:Z$9)+$I$4))),TREND($E67:$G67,$E$9:$G$9,Z$9))</f>
        <v>#VALUE!</v>
      </c>
      <c r="AA67" t="e">
        <f>IF($H67="s-curve",$E67+($G67-$E67)*$I$2/(1+EXP($I$3*(COUNT($J$9:AA$9)+$I$4))),TREND($E67:$G67,$E$9:$G$9,AA$9))</f>
        <v>#VALUE!</v>
      </c>
      <c r="AB67" t="e">
        <f>IF($H67="s-curve",$E67+($G67-$E67)*$I$2/(1+EXP($I$3*(COUNT($J$9:AB$9)+$I$4))),TREND($E67:$G67,$E$9:$G$9,AB$9))</f>
        <v>#VALUE!</v>
      </c>
      <c r="AC67" t="e">
        <f>IF($H67="s-curve",$E67+($G67-$E67)*$I$2/(1+EXP($I$3*(COUNT($J$9:AC$9)+$I$4))),TREND($E67:$G67,$E$9:$G$9,AC$9))</f>
        <v>#VALUE!</v>
      </c>
      <c r="AD67" t="e">
        <f>IF($H67="s-curve",$E67+($G67-$E67)*$I$2/(1+EXP($I$3*(COUNT($J$9:AD$9)+$I$4))),TREND($E67:$G67,$E$9:$G$9,AD$9))</f>
        <v>#VALUE!</v>
      </c>
      <c r="AE67" t="e">
        <f>IF($H67="s-curve",$E67+($G67-$E67)*$I$2/(1+EXP($I$3*(COUNT($J$9:AE$9)+$I$4))),TREND($E67:$G67,$E$9:$G$9,AE$9))</f>
        <v>#VALUE!</v>
      </c>
      <c r="AF67" t="e">
        <f>IF($H67="s-curve",$E67+($G67-$E67)*$I$2/(1+EXP($I$3*(COUNT($J$9:AF$9)+$I$4))),TREND($E67:$G67,$E$9:$G$9,AF$9))</f>
        <v>#VALUE!</v>
      </c>
      <c r="AG67" t="e">
        <f>IF($H67="s-curve",$E67+($G67-$E67)*$I$2/(1+EXP($I$3*(COUNT($J$9:AG$9)+$I$4))),TREND($E67:$G67,$E$9:$G$9,AG$9))</f>
        <v>#VALUE!</v>
      </c>
      <c r="AH67" t="e">
        <f>IF($H67="s-curve",$E67+($G67-$E67)*$I$2/(1+EXP($I$3*(COUNT($J$9:AH$9)+$I$4))),TREND($E67:$G67,$E$9:$G$9,AH$9))</f>
        <v>#VALUE!</v>
      </c>
      <c r="AI67" t="e">
        <f>IF($H67="s-curve",$E67+($G67-$E67)*$I$2/(1+EXP($I$3*(COUNT($J$9:AI$9)+$I$4))),TREND($E67:$G67,$E$9:$G$9,AI$9))</f>
        <v>#VALUE!</v>
      </c>
      <c r="AJ67" t="e">
        <f>IF($H67="s-curve",$E67+($G67-$E67)*$I$2/(1+EXP($I$3*(COUNT($J$9:AJ$9)+$I$4))),TREND($E67:$G67,$E$9:$G$9,AJ$9))</f>
        <v>#VALUE!</v>
      </c>
      <c r="AK67" t="e">
        <f>IF($H67="s-curve",$E67+($G67-$E67)*$I$2/(1+EXP($I$3*(COUNT($J$9:AK$9)+$I$4))),TREND($E67:$G67,$E$9:$G$9,AK$9))</f>
        <v>#VALUE!</v>
      </c>
      <c r="AL67" t="e">
        <f>IF($H67="s-curve",$E67+($G67-$E67)*$I$2/(1+EXP($I$3*(COUNT($J$9:AL$9)+$I$4))),TREND($E67:$G67,$E$9:$G$9,AL$9))</f>
        <v>#VALUE!</v>
      </c>
      <c r="AM67" t="e">
        <f>IF($H67="s-curve",$E67+($G67-$E67)*$I$2/(1+EXP($I$3*(COUNT($J$9:AM$9)+$I$4))),TREND($E67:$G67,$E$9:$G$9,AM$9))</f>
        <v>#VALUE!</v>
      </c>
    </row>
    <row r="68" spans="1:39" x14ac:dyDescent="0.25">
      <c r="C68" t="s">
        <v>3</v>
      </c>
      <c r="E68">
        <v>0</v>
      </c>
      <c r="F68"/>
      <c r="G68">
        <v>0</v>
      </c>
      <c r="H68" s="7" t="str">
        <f>IF(E68=G68,"n/a",IF(OR(C68="battery electric vehicle",C68="natural gas vehicle",C68="plugin hybrid vehicle"),"s-curve","linear"))</f>
        <v>n/a</v>
      </c>
      <c r="J68" s="22">
        <f t="shared" si="2"/>
        <v>0</v>
      </c>
      <c r="K68" t="e">
        <f>IF($H68="s-curve",$E68+($G68-$E68)*$I$2/(1+EXP($I$3*(COUNT($J$9:K$9)+$I$4))),TREND($E68:$G68,$E$9:$G$9,K$9))</f>
        <v>#VALUE!</v>
      </c>
      <c r="L68" t="e">
        <f>IF($H68="s-curve",$E68+($G68-$E68)*$I$2/(1+EXP($I$3*(COUNT($J$9:L$9)+$I$4))),TREND($E68:$G68,$E$9:$G$9,L$9))</f>
        <v>#VALUE!</v>
      </c>
      <c r="M68" t="e">
        <f>IF($H68="s-curve",$E68+($G68-$E68)*$I$2/(1+EXP($I$3*(COUNT($J$9:M$9)+$I$4))),TREND($E68:$G68,$E$9:$G$9,M$9))</f>
        <v>#VALUE!</v>
      </c>
      <c r="N68" t="e">
        <f>IF($H68="s-curve",$E68+($G68-$E68)*$I$2/(1+EXP($I$3*(COUNT($J$9:N$9)+$I$4))),TREND($E68:$G68,$E$9:$G$9,N$9))</f>
        <v>#VALUE!</v>
      </c>
      <c r="O68" t="e">
        <f>IF($H68="s-curve",$E68+($G68-$E68)*$I$2/(1+EXP($I$3*(COUNT($J$9:O$9)+$I$4))),TREND($E68:$G68,$E$9:$G$9,O$9))</f>
        <v>#VALUE!</v>
      </c>
      <c r="P68" t="e">
        <f>IF($H68="s-curve",$E68+($G68-$E68)*$I$2/(1+EXP($I$3*(COUNT($J$9:P$9)+$I$4))),TREND($E68:$G68,$E$9:$G$9,P$9))</f>
        <v>#VALUE!</v>
      </c>
      <c r="Q68" t="e">
        <f>IF($H68="s-curve",$E68+($G68-$E68)*$I$2/(1+EXP($I$3*(COUNT($J$9:Q$9)+$I$4))),TREND($E68:$G68,$E$9:$G$9,Q$9))</f>
        <v>#VALUE!</v>
      </c>
      <c r="R68" t="e">
        <f>IF($H68="s-curve",$E68+($G68-$E68)*$I$2/(1+EXP($I$3*(COUNT($J$9:R$9)+$I$4))),TREND($E68:$G68,$E$9:$G$9,R$9))</f>
        <v>#VALUE!</v>
      </c>
      <c r="S68" t="e">
        <f>IF($H68="s-curve",$E68+($G68-$E68)*$I$2/(1+EXP($I$3*(COUNT($J$9:S$9)+$I$4))),TREND($E68:$G68,$E$9:$G$9,S$9))</f>
        <v>#VALUE!</v>
      </c>
      <c r="T68" t="e">
        <f>IF($H68="s-curve",$E68+($G68-$E68)*$I$2/(1+EXP($I$3*(COUNT($J$9:T$9)+$I$4))),TREND($E68:$G68,$E$9:$G$9,T$9))</f>
        <v>#VALUE!</v>
      </c>
      <c r="U68" t="e">
        <f>IF($H68="s-curve",$E68+($G68-$E68)*$I$2/(1+EXP($I$3*(COUNT($J$9:U$9)+$I$4))),TREND($E68:$G68,$E$9:$G$9,U$9))</f>
        <v>#VALUE!</v>
      </c>
      <c r="V68" t="e">
        <f>IF($H68="s-curve",$E68+($G68-$E68)*$I$2/(1+EXP($I$3*(COUNT($J$9:V$9)+$I$4))),TREND($E68:$G68,$E$9:$G$9,V$9))</f>
        <v>#VALUE!</v>
      </c>
      <c r="W68" t="e">
        <f>IF($H68="s-curve",$E68+($G68-$E68)*$I$2/(1+EXP($I$3*(COUNT($J$9:W$9)+$I$4))),TREND($E68:$G68,$E$9:$G$9,W$9))</f>
        <v>#VALUE!</v>
      </c>
      <c r="X68" t="e">
        <f>IF($H68="s-curve",$E68+($G68-$E68)*$I$2/(1+EXP($I$3*(COUNT($J$9:X$9)+$I$4))),TREND($E68:$G68,$E$9:$G$9,X$9))</f>
        <v>#VALUE!</v>
      </c>
      <c r="Y68" t="e">
        <f>IF($H68="s-curve",$E68+($G68-$E68)*$I$2/(1+EXP($I$3*(COUNT($J$9:Y$9)+$I$4))),TREND($E68:$G68,$E$9:$G$9,Y$9))</f>
        <v>#VALUE!</v>
      </c>
      <c r="Z68" t="e">
        <f>IF($H68="s-curve",$E68+($G68-$E68)*$I$2/(1+EXP($I$3*(COUNT($J$9:Z$9)+$I$4))),TREND($E68:$G68,$E$9:$G$9,Z$9))</f>
        <v>#VALUE!</v>
      </c>
      <c r="AA68" t="e">
        <f>IF($H68="s-curve",$E68+($G68-$E68)*$I$2/(1+EXP($I$3*(COUNT($J$9:AA$9)+$I$4))),TREND($E68:$G68,$E$9:$G$9,AA$9))</f>
        <v>#VALUE!</v>
      </c>
      <c r="AB68" t="e">
        <f>IF($H68="s-curve",$E68+($G68-$E68)*$I$2/(1+EXP($I$3*(COUNT($J$9:AB$9)+$I$4))),TREND($E68:$G68,$E$9:$G$9,AB$9))</f>
        <v>#VALUE!</v>
      </c>
      <c r="AC68" t="e">
        <f>IF($H68="s-curve",$E68+($G68-$E68)*$I$2/(1+EXP($I$3*(COUNT($J$9:AC$9)+$I$4))),TREND($E68:$G68,$E$9:$G$9,AC$9))</f>
        <v>#VALUE!</v>
      </c>
      <c r="AD68" t="e">
        <f>IF($H68="s-curve",$E68+($G68-$E68)*$I$2/(1+EXP($I$3*(COUNT($J$9:AD$9)+$I$4))),TREND($E68:$G68,$E$9:$G$9,AD$9))</f>
        <v>#VALUE!</v>
      </c>
      <c r="AE68" t="e">
        <f>IF($H68="s-curve",$E68+($G68-$E68)*$I$2/(1+EXP($I$3*(COUNT($J$9:AE$9)+$I$4))),TREND($E68:$G68,$E$9:$G$9,AE$9))</f>
        <v>#VALUE!</v>
      </c>
      <c r="AF68" t="e">
        <f>IF($H68="s-curve",$E68+($G68-$E68)*$I$2/(1+EXP($I$3*(COUNT($J$9:AF$9)+$I$4))),TREND($E68:$G68,$E$9:$G$9,AF$9))</f>
        <v>#VALUE!</v>
      </c>
      <c r="AG68" t="e">
        <f>IF($H68="s-curve",$E68+($G68-$E68)*$I$2/(1+EXP($I$3*(COUNT($J$9:AG$9)+$I$4))),TREND($E68:$G68,$E$9:$G$9,AG$9))</f>
        <v>#VALUE!</v>
      </c>
      <c r="AH68" t="e">
        <f>IF($H68="s-curve",$E68+($G68-$E68)*$I$2/(1+EXP($I$3*(COUNT($J$9:AH$9)+$I$4))),TREND($E68:$G68,$E$9:$G$9,AH$9))</f>
        <v>#VALUE!</v>
      </c>
      <c r="AI68" t="e">
        <f>IF($H68="s-curve",$E68+($G68-$E68)*$I$2/(1+EXP($I$3*(COUNT($J$9:AI$9)+$I$4))),TREND($E68:$G68,$E$9:$G$9,AI$9))</f>
        <v>#VALUE!</v>
      </c>
      <c r="AJ68" t="e">
        <f>IF($H68="s-curve",$E68+($G68-$E68)*$I$2/(1+EXP($I$3*(COUNT($J$9:AJ$9)+$I$4))),TREND($E68:$G68,$E$9:$G$9,AJ$9))</f>
        <v>#VALUE!</v>
      </c>
      <c r="AK68" t="e">
        <f>IF($H68="s-curve",$E68+($G68-$E68)*$I$2/(1+EXP($I$3*(COUNT($J$9:AK$9)+$I$4))),TREND($E68:$G68,$E$9:$G$9,AK$9))</f>
        <v>#VALUE!</v>
      </c>
      <c r="AL68" t="e">
        <f>IF($H68="s-curve",$E68+($G68-$E68)*$I$2/(1+EXP($I$3*(COUNT($J$9:AL$9)+$I$4))),TREND($E68:$G68,$E$9:$G$9,AL$9))</f>
        <v>#VALUE!</v>
      </c>
      <c r="AM68" t="e">
        <f>IF($H68="s-curve",$E68+($G68-$E68)*$I$2/(1+EXP($I$3*(COUNT($J$9:AM$9)+$I$4))),TREND($E68:$G68,$E$9:$G$9,AM$9))</f>
        <v>#VALUE!</v>
      </c>
    </row>
    <row r="69" spans="1:39" x14ac:dyDescent="0.25">
      <c r="C69" t="s">
        <v>4</v>
      </c>
      <c r="E69">
        <v>1</v>
      </c>
      <c r="F69"/>
      <c r="G69">
        <v>1</v>
      </c>
      <c r="H69" s="7" t="str">
        <f>IF(E69=G69,"n/a",IF(OR(C69="battery electric vehicle",C69="natural gas vehicle",C69="plugin hybrid vehicle"),"s-curve","linear"))</f>
        <v>n/a</v>
      </c>
      <c r="J69" s="22">
        <f t="shared" si="2"/>
        <v>1</v>
      </c>
      <c r="K69" t="e">
        <f>IF($H69="s-curve",$E69+($G69-$E69)*$I$2/(1+EXP($I$3*(COUNT($J$9:K$9)+$I$4))),TREND($E69:$G69,$E$9:$G$9,K$9))</f>
        <v>#VALUE!</v>
      </c>
      <c r="L69" t="e">
        <f>IF($H69="s-curve",$E69+($G69-$E69)*$I$2/(1+EXP($I$3*(COUNT($J$9:L$9)+$I$4))),TREND($E69:$G69,$E$9:$G$9,L$9))</f>
        <v>#VALUE!</v>
      </c>
      <c r="M69" t="e">
        <f>IF($H69="s-curve",$E69+($G69-$E69)*$I$2/(1+EXP($I$3*(COUNT($J$9:M$9)+$I$4))),TREND($E69:$G69,$E$9:$G$9,M$9))</f>
        <v>#VALUE!</v>
      </c>
      <c r="N69" t="e">
        <f>IF($H69="s-curve",$E69+($G69-$E69)*$I$2/(1+EXP($I$3*(COUNT($J$9:N$9)+$I$4))),TREND($E69:$G69,$E$9:$G$9,N$9))</f>
        <v>#VALUE!</v>
      </c>
      <c r="O69" t="e">
        <f>IF($H69="s-curve",$E69+($G69-$E69)*$I$2/(1+EXP($I$3*(COUNT($J$9:O$9)+$I$4))),TREND($E69:$G69,$E$9:$G$9,O$9))</f>
        <v>#VALUE!</v>
      </c>
      <c r="P69" t="e">
        <f>IF($H69="s-curve",$E69+($G69-$E69)*$I$2/(1+EXP($I$3*(COUNT($J$9:P$9)+$I$4))),TREND($E69:$G69,$E$9:$G$9,P$9))</f>
        <v>#VALUE!</v>
      </c>
      <c r="Q69" t="e">
        <f>IF($H69="s-curve",$E69+($G69-$E69)*$I$2/(1+EXP($I$3*(COUNT($J$9:Q$9)+$I$4))),TREND($E69:$G69,$E$9:$G$9,Q$9))</f>
        <v>#VALUE!</v>
      </c>
      <c r="R69" t="e">
        <f>IF($H69="s-curve",$E69+($G69-$E69)*$I$2/(1+EXP($I$3*(COUNT($J$9:R$9)+$I$4))),TREND($E69:$G69,$E$9:$G$9,R$9))</f>
        <v>#VALUE!</v>
      </c>
      <c r="S69" t="e">
        <f>IF($H69="s-curve",$E69+($G69-$E69)*$I$2/(1+EXP($I$3*(COUNT($J$9:S$9)+$I$4))),TREND($E69:$G69,$E$9:$G$9,S$9))</f>
        <v>#VALUE!</v>
      </c>
      <c r="T69" t="e">
        <f>IF($H69="s-curve",$E69+($G69-$E69)*$I$2/(1+EXP($I$3*(COUNT($J$9:T$9)+$I$4))),TREND($E69:$G69,$E$9:$G$9,T$9))</f>
        <v>#VALUE!</v>
      </c>
      <c r="U69" t="e">
        <f>IF($H69="s-curve",$E69+($G69-$E69)*$I$2/(1+EXP($I$3*(COUNT($J$9:U$9)+$I$4))),TREND($E69:$G69,$E$9:$G$9,U$9))</f>
        <v>#VALUE!</v>
      </c>
      <c r="V69" t="e">
        <f>IF($H69="s-curve",$E69+($G69-$E69)*$I$2/(1+EXP($I$3*(COUNT($J$9:V$9)+$I$4))),TREND($E69:$G69,$E$9:$G$9,V$9))</f>
        <v>#VALUE!</v>
      </c>
      <c r="W69" t="e">
        <f>IF($H69="s-curve",$E69+($G69-$E69)*$I$2/(1+EXP($I$3*(COUNT($J$9:W$9)+$I$4))),TREND($E69:$G69,$E$9:$G$9,W$9))</f>
        <v>#VALUE!</v>
      </c>
      <c r="X69" t="e">
        <f>IF($H69="s-curve",$E69+($G69-$E69)*$I$2/(1+EXP($I$3*(COUNT($J$9:X$9)+$I$4))),TREND($E69:$G69,$E$9:$G$9,X$9))</f>
        <v>#VALUE!</v>
      </c>
      <c r="Y69" t="e">
        <f>IF($H69="s-curve",$E69+($G69-$E69)*$I$2/(1+EXP($I$3*(COUNT($J$9:Y$9)+$I$4))),TREND($E69:$G69,$E$9:$G$9,Y$9))</f>
        <v>#VALUE!</v>
      </c>
      <c r="Z69" t="e">
        <f>IF($H69="s-curve",$E69+($G69-$E69)*$I$2/(1+EXP($I$3*(COUNT($J$9:Z$9)+$I$4))),TREND($E69:$G69,$E$9:$G$9,Z$9))</f>
        <v>#VALUE!</v>
      </c>
      <c r="AA69" t="e">
        <f>IF($H69="s-curve",$E69+($G69-$E69)*$I$2/(1+EXP($I$3*(COUNT($J$9:AA$9)+$I$4))),TREND($E69:$G69,$E$9:$G$9,AA$9))</f>
        <v>#VALUE!</v>
      </c>
      <c r="AB69" t="e">
        <f>IF($H69="s-curve",$E69+($G69-$E69)*$I$2/(1+EXP($I$3*(COUNT($J$9:AB$9)+$I$4))),TREND($E69:$G69,$E$9:$G$9,AB$9))</f>
        <v>#VALUE!</v>
      </c>
      <c r="AC69" t="e">
        <f>IF($H69="s-curve",$E69+($G69-$E69)*$I$2/(1+EXP($I$3*(COUNT($J$9:AC$9)+$I$4))),TREND($E69:$G69,$E$9:$G$9,AC$9))</f>
        <v>#VALUE!</v>
      </c>
      <c r="AD69" t="e">
        <f>IF($H69="s-curve",$E69+($G69-$E69)*$I$2/(1+EXP($I$3*(COUNT($J$9:AD$9)+$I$4))),TREND($E69:$G69,$E$9:$G$9,AD$9))</f>
        <v>#VALUE!</v>
      </c>
      <c r="AE69" t="e">
        <f>IF($H69="s-curve",$E69+($G69-$E69)*$I$2/(1+EXP($I$3*(COUNT($J$9:AE$9)+$I$4))),TREND($E69:$G69,$E$9:$G$9,AE$9))</f>
        <v>#VALUE!</v>
      </c>
      <c r="AF69" t="e">
        <f>IF($H69="s-curve",$E69+($G69-$E69)*$I$2/(1+EXP($I$3*(COUNT($J$9:AF$9)+$I$4))),TREND($E69:$G69,$E$9:$G$9,AF$9))</f>
        <v>#VALUE!</v>
      </c>
      <c r="AG69" t="e">
        <f>IF($H69="s-curve",$E69+($G69-$E69)*$I$2/(1+EXP($I$3*(COUNT($J$9:AG$9)+$I$4))),TREND($E69:$G69,$E$9:$G$9,AG$9))</f>
        <v>#VALUE!</v>
      </c>
      <c r="AH69" t="e">
        <f>IF($H69="s-curve",$E69+($G69-$E69)*$I$2/(1+EXP($I$3*(COUNT($J$9:AH$9)+$I$4))),TREND($E69:$G69,$E$9:$G$9,AH$9))</f>
        <v>#VALUE!</v>
      </c>
      <c r="AI69" t="e">
        <f>IF($H69="s-curve",$E69+($G69-$E69)*$I$2/(1+EXP($I$3*(COUNT($J$9:AI$9)+$I$4))),TREND($E69:$G69,$E$9:$G$9,AI$9))</f>
        <v>#VALUE!</v>
      </c>
      <c r="AJ69" t="e">
        <f>IF($H69="s-curve",$E69+($G69-$E69)*$I$2/(1+EXP($I$3*(COUNT($J$9:AJ$9)+$I$4))),TREND($E69:$G69,$E$9:$G$9,AJ$9))</f>
        <v>#VALUE!</v>
      </c>
      <c r="AK69" t="e">
        <f>IF($H69="s-curve",$E69+($G69-$E69)*$I$2/(1+EXP($I$3*(COUNT($J$9:AK$9)+$I$4))),TREND($E69:$G69,$E$9:$G$9,AK$9))</f>
        <v>#VALUE!</v>
      </c>
      <c r="AL69" t="e">
        <f>IF($H69="s-curve",$E69+($G69-$E69)*$I$2/(1+EXP($I$3*(COUNT($J$9:AL$9)+$I$4))),TREND($E69:$G69,$E$9:$G$9,AL$9))</f>
        <v>#VALUE!</v>
      </c>
      <c r="AM69" t="e">
        <f>IF($H69="s-curve",$E69+($G69-$E69)*$I$2/(1+EXP($I$3*(COUNT($J$9:AM$9)+$I$4))),TREND($E69:$G69,$E$9:$G$9,AM$9))</f>
        <v>#VALUE!</v>
      </c>
    </row>
    <row r="70" spans="1:39" x14ac:dyDescent="0.25">
      <c r="C70" t="s">
        <v>5</v>
      </c>
      <c r="E70">
        <v>0</v>
      </c>
      <c r="F70"/>
      <c r="G70">
        <v>0</v>
      </c>
      <c r="H70" s="7" t="str">
        <f>IF(E70=G70,"n/a",IF(OR(C70="battery electric vehicle",C70="natural gas vehicle",C70="plugin hybrid vehicle"),"s-curve","linear"))</f>
        <v>n/a</v>
      </c>
      <c r="J70" s="22">
        <f t="shared" si="2"/>
        <v>0</v>
      </c>
      <c r="K70" t="e">
        <f>IF($H70="s-curve",$E70+($G70-$E70)*$I$2/(1+EXP($I$3*(COUNT($J$9:K$9)+$I$4))),TREND($E70:$G70,$E$9:$G$9,K$9))</f>
        <v>#VALUE!</v>
      </c>
      <c r="L70" t="e">
        <f>IF($H70="s-curve",$E70+($G70-$E70)*$I$2/(1+EXP($I$3*(COUNT($J$9:L$9)+$I$4))),TREND($E70:$G70,$E$9:$G$9,L$9))</f>
        <v>#VALUE!</v>
      </c>
      <c r="M70" t="e">
        <f>IF($H70="s-curve",$E70+($G70-$E70)*$I$2/(1+EXP($I$3*(COUNT($J$9:M$9)+$I$4))),TREND($E70:$G70,$E$9:$G$9,M$9))</f>
        <v>#VALUE!</v>
      </c>
      <c r="N70" t="e">
        <f>IF($H70="s-curve",$E70+($G70-$E70)*$I$2/(1+EXP($I$3*(COUNT($J$9:N$9)+$I$4))),TREND($E70:$G70,$E$9:$G$9,N$9))</f>
        <v>#VALUE!</v>
      </c>
      <c r="O70" t="e">
        <f>IF($H70="s-curve",$E70+($G70-$E70)*$I$2/(1+EXP($I$3*(COUNT($J$9:O$9)+$I$4))),TREND($E70:$G70,$E$9:$G$9,O$9))</f>
        <v>#VALUE!</v>
      </c>
      <c r="P70" t="e">
        <f>IF($H70="s-curve",$E70+($G70-$E70)*$I$2/(1+EXP($I$3*(COUNT($J$9:P$9)+$I$4))),TREND($E70:$G70,$E$9:$G$9,P$9))</f>
        <v>#VALUE!</v>
      </c>
      <c r="Q70" t="e">
        <f>IF($H70="s-curve",$E70+($G70-$E70)*$I$2/(1+EXP($I$3*(COUNT($J$9:Q$9)+$I$4))),TREND($E70:$G70,$E$9:$G$9,Q$9))</f>
        <v>#VALUE!</v>
      </c>
      <c r="R70" t="e">
        <f>IF($H70="s-curve",$E70+($G70-$E70)*$I$2/(1+EXP($I$3*(COUNT($J$9:R$9)+$I$4))),TREND($E70:$G70,$E$9:$G$9,R$9))</f>
        <v>#VALUE!</v>
      </c>
      <c r="S70" t="e">
        <f>IF($H70="s-curve",$E70+($G70-$E70)*$I$2/(1+EXP($I$3*(COUNT($J$9:S$9)+$I$4))),TREND($E70:$G70,$E$9:$G$9,S$9))</f>
        <v>#VALUE!</v>
      </c>
      <c r="T70" t="e">
        <f>IF($H70="s-curve",$E70+($G70-$E70)*$I$2/(1+EXP($I$3*(COUNT($J$9:T$9)+$I$4))),TREND($E70:$G70,$E$9:$G$9,T$9))</f>
        <v>#VALUE!</v>
      </c>
      <c r="U70" t="e">
        <f>IF($H70="s-curve",$E70+($G70-$E70)*$I$2/(1+EXP($I$3*(COUNT($J$9:U$9)+$I$4))),TREND($E70:$G70,$E$9:$G$9,U$9))</f>
        <v>#VALUE!</v>
      </c>
      <c r="V70" t="e">
        <f>IF($H70="s-curve",$E70+($G70-$E70)*$I$2/(1+EXP($I$3*(COUNT($J$9:V$9)+$I$4))),TREND($E70:$G70,$E$9:$G$9,V$9))</f>
        <v>#VALUE!</v>
      </c>
      <c r="W70" t="e">
        <f>IF($H70="s-curve",$E70+($G70-$E70)*$I$2/(1+EXP($I$3*(COUNT($J$9:W$9)+$I$4))),TREND($E70:$G70,$E$9:$G$9,W$9))</f>
        <v>#VALUE!</v>
      </c>
      <c r="X70" t="e">
        <f>IF($H70="s-curve",$E70+($G70-$E70)*$I$2/(1+EXP($I$3*(COUNT($J$9:X$9)+$I$4))),TREND($E70:$G70,$E$9:$G$9,X$9))</f>
        <v>#VALUE!</v>
      </c>
      <c r="Y70" t="e">
        <f>IF($H70="s-curve",$E70+($G70-$E70)*$I$2/(1+EXP($I$3*(COUNT($J$9:Y$9)+$I$4))),TREND($E70:$G70,$E$9:$G$9,Y$9))</f>
        <v>#VALUE!</v>
      </c>
      <c r="Z70" t="e">
        <f>IF($H70="s-curve",$E70+($G70-$E70)*$I$2/(1+EXP($I$3*(COUNT($J$9:Z$9)+$I$4))),TREND($E70:$G70,$E$9:$G$9,Z$9))</f>
        <v>#VALUE!</v>
      </c>
      <c r="AA70" t="e">
        <f>IF($H70="s-curve",$E70+($G70-$E70)*$I$2/(1+EXP($I$3*(COUNT($J$9:AA$9)+$I$4))),TREND($E70:$G70,$E$9:$G$9,AA$9))</f>
        <v>#VALUE!</v>
      </c>
      <c r="AB70" t="e">
        <f>IF($H70="s-curve",$E70+($G70-$E70)*$I$2/(1+EXP($I$3*(COUNT($J$9:AB$9)+$I$4))),TREND($E70:$G70,$E$9:$G$9,AB$9))</f>
        <v>#VALUE!</v>
      </c>
      <c r="AC70" t="e">
        <f>IF($H70="s-curve",$E70+($G70-$E70)*$I$2/(1+EXP($I$3*(COUNT($J$9:AC$9)+$I$4))),TREND($E70:$G70,$E$9:$G$9,AC$9))</f>
        <v>#VALUE!</v>
      </c>
      <c r="AD70" t="e">
        <f>IF($H70="s-curve",$E70+($G70-$E70)*$I$2/(1+EXP($I$3*(COUNT($J$9:AD$9)+$I$4))),TREND($E70:$G70,$E$9:$G$9,AD$9))</f>
        <v>#VALUE!</v>
      </c>
      <c r="AE70" t="e">
        <f>IF($H70="s-curve",$E70+($G70-$E70)*$I$2/(1+EXP($I$3*(COUNT($J$9:AE$9)+$I$4))),TREND($E70:$G70,$E$9:$G$9,AE$9))</f>
        <v>#VALUE!</v>
      </c>
      <c r="AF70" t="e">
        <f>IF($H70="s-curve",$E70+($G70-$E70)*$I$2/(1+EXP($I$3*(COUNT($J$9:AF$9)+$I$4))),TREND($E70:$G70,$E$9:$G$9,AF$9))</f>
        <v>#VALUE!</v>
      </c>
      <c r="AG70" t="e">
        <f>IF($H70="s-curve",$E70+($G70-$E70)*$I$2/(1+EXP($I$3*(COUNT($J$9:AG$9)+$I$4))),TREND($E70:$G70,$E$9:$G$9,AG$9))</f>
        <v>#VALUE!</v>
      </c>
      <c r="AH70" t="e">
        <f>IF($H70="s-curve",$E70+($G70-$E70)*$I$2/(1+EXP($I$3*(COUNT($J$9:AH$9)+$I$4))),TREND($E70:$G70,$E$9:$G$9,AH$9))</f>
        <v>#VALUE!</v>
      </c>
      <c r="AI70" t="e">
        <f>IF($H70="s-curve",$E70+($G70-$E70)*$I$2/(1+EXP($I$3*(COUNT($J$9:AI$9)+$I$4))),TREND($E70:$G70,$E$9:$G$9,AI$9))</f>
        <v>#VALUE!</v>
      </c>
      <c r="AJ70" t="e">
        <f>IF($H70="s-curve",$E70+($G70-$E70)*$I$2/(1+EXP($I$3*(COUNT($J$9:AJ$9)+$I$4))),TREND($E70:$G70,$E$9:$G$9,AJ$9))</f>
        <v>#VALUE!</v>
      </c>
      <c r="AK70" t="e">
        <f>IF($H70="s-curve",$E70+($G70-$E70)*$I$2/(1+EXP($I$3*(COUNT($J$9:AK$9)+$I$4))),TREND($E70:$G70,$E$9:$G$9,AK$9))</f>
        <v>#VALUE!</v>
      </c>
      <c r="AL70" t="e">
        <f>IF($H70="s-curve",$E70+($G70-$E70)*$I$2/(1+EXP($I$3*(COUNT($J$9:AL$9)+$I$4))),TREND($E70:$G70,$E$9:$G$9,AL$9))</f>
        <v>#VALUE!</v>
      </c>
      <c r="AM70" t="e">
        <f>IF($H70="s-curve",$E70+($G70-$E70)*$I$2/(1+EXP($I$3*(COUNT($J$9:AM$9)+$I$4))),TREND($E70:$G70,$E$9:$G$9,AM$9))</f>
        <v>#VALUE!</v>
      </c>
    </row>
    <row r="71" spans="1:39" x14ac:dyDescent="0.25">
      <c r="C71" t="s">
        <v>124</v>
      </c>
      <c r="E71">
        <v>0</v>
      </c>
      <c r="F71"/>
      <c r="G71">
        <v>0</v>
      </c>
      <c r="H71" s="7" t="str">
        <f>IF(E71=G71,"n/a",IF(OR(C71="battery electric vehicle",C71="natural gas vehicle",C71="plugin hybrid vehicle",C71="hydrogen vehicle"),"s-curve","linear"))</f>
        <v>n/a</v>
      </c>
      <c r="J71" s="22">
        <f t="shared" si="2"/>
        <v>0</v>
      </c>
      <c r="K71" t="e">
        <f>IF($H71="s-curve",$E71+($G71-$E71)*$I$2/(1+EXP($I$3*(COUNT($J$9:K$9)+$I$4))),TREND($E71:$G71,$E$9:$G$9,K$9))</f>
        <v>#VALUE!</v>
      </c>
      <c r="L71" t="e">
        <f>IF($H71="s-curve",$E71+($G71-$E71)*$I$2/(1+EXP($I$3*(COUNT($J$9:L$9)+$I$4))),TREND($E71:$G71,$E$9:$G$9,L$9))</f>
        <v>#VALUE!</v>
      </c>
      <c r="M71" t="e">
        <f>IF($H71="s-curve",$E71+($G71-$E71)*$I$2/(1+EXP($I$3*(COUNT($J$9:M$9)+$I$4))),TREND($E71:$G71,$E$9:$G$9,M$9))</f>
        <v>#VALUE!</v>
      </c>
      <c r="N71" t="e">
        <f>IF($H71="s-curve",$E71+($G71-$E71)*$I$2/(1+EXP($I$3*(COUNT($J$9:N$9)+$I$4))),TREND($E71:$G71,$E$9:$G$9,N$9))</f>
        <v>#VALUE!</v>
      </c>
      <c r="O71" t="e">
        <f>IF($H71="s-curve",$E71+($G71-$E71)*$I$2/(1+EXP($I$3*(COUNT($J$9:O$9)+$I$4))),TREND($E71:$G71,$E$9:$G$9,O$9))</f>
        <v>#VALUE!</v>
      </c>
      <c r="P71" t="e">
        <f>IF($H71="s-curve",$E71+($G71-$E71)*$I$2/(1+EXP($I$3*(COUNT($J$9:P$9)+$I$4))),TREND($E71:$G71,$E$9:$G$9,P$9))</f>
        <v>#VALUE!</v>
      </c>
      <c r="Q71" t="e">
        <f>IF($H71="s-curve",$E71+($G71-$E71)*$I$2/(1+EXP($I$3*(COUNT($J$9:Q$9)+$I$4))),TREND($E71:$G71,$E$9:$G$9,Q$9))</f>
        <v>#VALUE!</v>
      </c>
      <c r="R71" t="e">
        <f>IF($H71="s-curve",$E71+($G71-$E71)*$I$2/(1+EXP($I$3*(COUNT($J$9:R$9)+$I$4))),TREND($E71:$G71,$E$9:$G$9,R$9))</f>
        <v>#VALUE!</v>
      </c>
      <c r="S71" t="e">
        <f>IF($H71="s-curve",$E71+($G71-$E71)*$I$2/(1+EXP($I$3*(COUNT($J$9:S$9)+$I$4))),TREND($E71:$G71,$E$9:$G$9,S$9))</f>
        <v>#VALUE!</v>
      </c>
      <c r="T71" t="e">
        <f>IF($H71="s-curve",$E71+($G71-$E71)*$I$2/(1+EXP($I$3*(COUNT($J$9:T$9)+$I$4))),TREND($E71:$G71,$E$9:$G$9,T$9))</f>
        <v>#VALUE!</v>
      </c>
      <c r="U71" t="e">
        <f>IF($H71="s-curve",$E71+($G71-$E71)*$I$2/(1+EXP($I$3*(COUNT($J$9:U$9)+$I$4))),TREND($E71:$G71,$E$9:$G$9,U$9))</f>
        <v>#VALUE!</v>
      </c>
      <c r="V71" t="e">
        <f>IF($H71="s-curve",$E71+($G71-$E71)*$I$2/(1+EXP($I$3*(COUNT($J$9:V$9)+$I$4))),TREND($E71:$G71,$E$9:$G$9,V$9))</f>
        <v>#VALUE!</v>
      </c>
      <c r="W71" t="e">
        <f>IF($H71="s-curve",$E71+($G71-$E71)*$I$2/(1+EXP($I$3*(COUNT($J$9:W$9)+$I$4))),TREND($E71:$G71,$E$9:$G$9,W$9))</f>
        <v>#VALUE!</v>
      </c>
      <c r="X71" t="e">
        <f>IF($H71="s-curve",$E71+($G71-$E71)*$I$2/(1+EXP($I$3*(COUNT($J$9:X$9)+$I$4))),TREND($E71:$G71,$E$9:$G$9,X$9))</f>
        <v>#VALUE!</v>
      </c>
      <c r="Y71" t="e">
        <f>IF($H71="s-curve",$E71+($G71-$E71)*$I$2/(1+EXP($I$3*(COUNT($J$9:Y$9)+$I$4))),TREND($E71:$G71,$E$9:$G$9,Y$9))</f>
        <v>#VALUE!</v>
      </c>
      <c r="Z71" t="e">
        <f>IF($H71="s-curve",$E71+($G71-$E71)*$I$2/(1+EXP($I$3*(COUNT($J$9:Z$9)+$I$4))),TREND($E71:$G71,$E$9:$G$9,Z$9))</f>
        <v>#VALUE!</v>
      </c>
      <c r="AA71" t="e">
        <f>IF($H71="s-curve",$E71+($G71-$E71)*$I$2/(1+EXP($I$3*(COUNT($J$9:AA$9)+$I$4))),TREND($E71:$G71,$E$9:$G$9,AA$9))</f>
        <v>#VALUE!</v>
      </c>
      <c r="AB71" t="e">
        <f>IF($H71="s-curve",$E71+($G71-$E71)*$I$2/(1+EXP($I$3*(COUNT($J$9:AB$9)+$I$4))),TREND($E71:$G71,$E$9:$G$9,AB$9))</f>
        <v>#VALUE!</v>
      </c>
      <c r="AC71" t="e">
        <f>IF($H71="s-curve",$E71+($G71-$E71)*$I$2/(1+EXP($I$3*(COUNT($J$9:AC$9)+$I$4))),TREND($E71:$G71,$E$9:$G$9,AC$9))</f>
        <v>#VALUE!</v>
      </c>
      <c r="AD71" t="e">
        <f>IF($H71="s-curve",$E71+($G71-$E71)*$I$2/(1+EXP($I$3*(COUNT($J$9:AD$9)+$I$4))),TREND($E71:$G71,$E$9:$G$9,AD$9))</f>
        <v>#VALUE!</v>
      </c>
      <c r="AE71" t="e">
        <f>IF($H71="s-curve",$E71+($G71-$E71)*$I$2/(1+EXP($I$3*(COUNT($J$9:AE$9)+$I$4))),TREND($E71:$G71,$E$9:$G$9,AE$9))</f>
        <v>#VALUE!</v>
      </c>
      <c r="AF71" t="e">
        <f>IF($H71="s-curve",$E71+($G71-$E71)*$I$2/(1+EXP($I$3*(COUNT($J$9:AF$9)+$I$4))),TREND($E71:$G71,$E$9:$G$9,AF$9))</f>
        <v>#VALUE!</v>
      </c>
      <c r="AG71" t="e">
        <f>IF($H71="s-curve",$E71+($G71-$E71)*$I$2/(1+EXP($I$3*(COUNT($J$9:AG$9)+$I$4))),TREND($E71:$G71,$E$9:$G$9,AG$9))</f>
        <v>#VALUE!</v>
      </c>
      <c r="AH71" t="e">
        <f>IF($H71="s-curve",$E71+($G71-$E71)*$I$2/(1+EXP($I$3*(COUNT($J$9:AH$9)+$I$4))),TREND($E71:$G71,$E$9:$G$9,AH$9))</f>
        <v>#VALUE!</v>
      </c>
      <c r="AI71" t="e">
        <f>IF($H71="s-curve",$E71+($G71-$E71)*$I$2/(1+EXP($I$3*(COUNT($J$9:AI$9)+$I$4))),TREND($E71:$G71,$E$9:$G$9,AI$9))</f>
        <v>#VALUE!</v>
      </c>
      <c r="AJ71" t="e">
        <f>IF($H71="s-curve",$E71+($G71-$E71)*$I$2/(1+EXP($I$3*(COUNT($J$9:AJ$9)+$I$4))),TREND($E71:$G71,$E$9:$G$9,AJ$9))</f>
        <v>#VALUE!</v>
      </c>
      <c r="AK71" t="e">
        <f>IF($H71="s-curve",$E71+($G71-$E71)*$I$2/(1+EXP($I$3*(COUNT($J$9:AK$9)+$I$4))),TREND($E71:$G71,$E$9:$G$9,AK$9))</f>
        <v>#VALUE!</v>
      </c>
      <c r="AL71" t="e">
        <f>IF($H71="s-curve",$E71+($G71-$E71)*$I$2/(1+EXP($I$3*(COUNT($J$9:AL$9)+$I$4))),TREND($E71:$G71,$E$9:$G$9,AL$9))</f>
        <v>#VALUE!</v>
      </c>
      <c r="AM71" t="e">
        <f>IF($H71="s-curve",$E71+($G71-$E71)*$I$2/(1+EXP($I$3*(COUNT($J$9:AM$9)+$I$4))),TREND($E71:$G71,$E$9:$G$9,AM$9))</f>
        <v>#VALUE!</v>
      </c>
    </row>
    <row r="72" spans="1:39" ht="15.75" thickBot="1" x14ac:dyDescent="0.3">
      <c r="A72" s="23"/>
      <c r="B72" s="23"/>
      <c r="C72" s="23" t="s">
        <v>125</v>
      </c>
      <c r="D72" s="23"/>
      <c r="E72" s="23">
        <v>0</v>
      </c>
      <c r="F72" s="23"/>
      <c r="G72" s="23">
        <v>0</v>
      </c>
      <c r="H72" s="8" t="str">
        <f>IF(E72=G72,"n/a",IF(OR(C72="battery electric vehicle",C72="natural gas vehicle",C72="plugin hybrid vehicle",C72="hydrogen vehicle"),"s-curve","linear"))</f>
        <v>n/a</v>
      </c>
      <c r="J72" s="22">
        <f t="shared" si="2"/>
        <v>0</v>
      </c>
      <c r="K72" t="e">
        <f>IF($H72="s-curve",$E72+($G72-$E72)*$I$2/(1+EXP($I$3*(COUNT($J$9:K$9)+$I$4))),TREND($E72:$G72,$E$9:$G$9,K$9))</f>
        <v>#VALUE!</v>
      </c>
      <c r="L72" t="e">
        <f>IF($H72="s-curve",$E72+($G72-$E72)*$I$2/(1+EXP($I$3*(COUNT($J$9:L$9)+$I$4))),TREND($E72:$G72,$E$9:$G$9,L$9))</f>
        <v>#VALUE!</v>
      </c>
      <c r="M72" t="e">
        <f>IF($H72="s-curve",$E72+($G72-$E72)*$I$2/(1+EXP($I$3*(COUNT($J$9:M$9)+$I$4))),TREND($E72:$G72,$E$9:$G$9,M$9))</f>
        <v>#VALUE!</v>
      </c>
      <c r="N72" t="e">
        <f>IF($H72="s-curve",$E72+($G72-$E72)*$I$2/(1+EXP($I$3*(COUNT($J$9:N$9)+$I$4))),TREND($E72:$G72,$E$9:$G$9,N$9))</f>
        <v>#VALUE!</v>
      </c>
      <c r="O72" t="e">
        <f>IF($H72="s-curve",$E72+($G72-$E72)*$I$2/(1+EXP($I$3*(COUNT($J$9:O$9)+$I$4))),TREND($E72:$G72,$E$9:$G$9,O$9))</f>
        <v>#VALUE!</v>
      </c>
      <c r="P72" t="e">
        <f>IF($H72="s-curve",$E72+($G72-$E72)*$I$2/(1+EXP($I$3*(COUNT($J$9:P$9)+$I$4))),TREND($E72:$G72,$E$9:$G$9,P$9))</f>
        <v>#VALUE!</v>
      </c>
      <c r="Q72" t="e">
        <f>IF($H72="s-curve",$E72+($G72-$E72)*$I$2/(1+EXP($I$3*(COUNT($J$9:Q$9)+$I$4))),TREND($E72:$G72,$E$9:$G$9,Q$9))</f>
        <v>#VALUE!</v>
      </c>
      <c r="R72" t="e">
        <f>IF($H72="s-curve",$E72+($G72-$E72)*$I$2/(1+EXP($I$3*(COUNT($J$9:R$9)+$I$4))),TREND($E72:$G72,$E$9:$G$9,R$9))</f>
        <v>#VALUE!</v>
      </c>
      <c r="S72" t="e">
        <f>IF($H72="s-curve",$E72+($G72-$E72)*$I$2/(1+EXP($I$3*(COUNT($J$9:S$9)+$I$4))),TREND($E72:$G72,$E$9:$G$9,S$9))</f>
        <v>#VALUE!</v>
      </c>
      <c r="T72" t="e">
        <f>IF($H72="s-curve",$E72+($G72-$E72)*$I$2/(1+EXP($I$3*(COUNT($J$9:T$9)+$I$4))),TREND($E72:$G72,$E$9:$G$9,T$9))</f>
        <v>#VALUE!</v>
      </c>
      <c r="U72" t="e">
        <f>IF($H72="s-curve",$E72+($G72-$E72)*$I$2/(1+EXP($I$3*(COUNT($J$9:U$9)+$I$4))),TREND($E72:$G72,$E$9:$G$9,U$9))</f>
        <v>#VALUE!</v>
      </c>
      <c r="V72" t="e">
        <f>IF($H72="s-curve",$E72+($G72-$E72)*$I$2/(1+EXP($I$3*(COUNT($J$9:V$9)+$I$4))),TREND($E72:$G72,$E$9:$G$9,V$9))</f>
        <v>#VALUE!</v>
      </c>
      <c r="W72" t="e">
        <f>IF($H72="s-curve",$E72+($G72-$E72)*$I$2/(1+EXP($I$3*(COUNT($J$9:W$9)+$I$4))),TREND($E72:$G72,$E$9:$G$9,W$9))</f>
        <v>#VALUE!</v>
      </c>
      <c r="X72" t="e">
        <f>IF($H72="s-curve",$E72+($G72-$E72)*$I$2/(1+EXP($I$3*(COUNT($J$9:X$9)+$I$4))),TREND($E72:$G72,$E$9:$G$9,X$9))</f>
        <v>#VALUE!</v>
      </c>
      <c r="Y72" t="e">
        <f>IF($H72="s-curve",$E72+($G72-$E72)*$I$2/(1+EXP($I$3*(COUNT($J$9:Y$9)+$I$4))),TREND($E72:$G72,$E$9:$G$9,Y$9))</f>
        <v>#VALUE!</v>
      </c>
      <c r="Z72" t="e">
        <f>IF($H72="s-curve",$E72+($G72-$E72)*$I$2/(1+EXP($I$3*(COUNT($J$9:Z$9)+$I$4))),TREND($E72:$G72,$E$9:$G$9,Z$9))</f>
        <v>#VALUE!</v>
      </c>
      <c r="AA72" t="e">
        <f>IF($H72="s-curve",$E72+($G72-$E72)*$I$2/(1+EXP($I$3*(COUNT($J$9:AA$9)+$I$4))),TREND($E72:$G72,$E$9:$G$9,AA$9))</f>
        <v>#VALUE!</v>
      </c>
      <c r="AB72" t="e">
        <f>IF($H72="s-curve",$E72+($G72-$E72)*$I$2/(1+EXP($I$3*(COUNT($J$9:AB$9)+$I$4))),TREND($E72:$G72,$E$9:$G$9,AB$9))</f>
        <v>#VALUE!</v>
      </c>
      <c r="AC72" t="e">
        <f>IF($H72="s-curve",$E72+($G72-$E72)*$I$2/(1+EXP($I$3*(COUNT($J$9:AC$9)+$I$4))),TREND($E72:$G72,$E$9:$G$9,AC$9))</f>
        <v>#VALUE!</v>
      </c>
      <c r="AD72" t="e">
        <f>IF($H72="s-curve",$E72+($G72-$E72)*$I$2/(1+EXP($I$3*(COUNT($J$9:AD$9)+$I$4))),TREND($E72:$G72,$E$9:$G$9,AD$9))</f>
        <v>#VALUE!</v>
      </c>
      <c r="AE72" t="e">
        <f>IF($H72="s-curve",$E72+($G72-$E72)*$I$2/(1+EXP($I$3*(COUNT($J$9:AE$9)+$I$4))),TREND($E72:$G72,$E$9:$G$9,AE$9))</f>
        <v>#VALUE!</v>
      </c>
      <c r="AF72" t="e">
        <f>IF($H72="s-curve",$E72+($G72-$E72)*$I$2/(1+EXP($I$3*(COUNT($J$9:AF$9)+$I$4))),TREND($E72:$G72,$E$9:$G$9,AF$9))</f>
        <v>#VALUE!</v>
      </c>
      <c r="AG72" t="e">
        <f>IF($H72="s-curve",$E72+($G72-$E72)*$I$2/(1+EXP($I$3*(COUNT($J$9:AG$9)+$I$4))),TREND($E72:$G72,$E$9:$G$9,AG$9))</f>
        <v>#VALUE!</v>
      </c>
      <c r="AH72" t="e">
        <f>IF($H72="s-curve",$E72+($G72-$E72)*$I$2/(1+EXP($I$3*(COUNT($J$9:AH$9)+$I$4))),TREND($E72:$G72,$E$9:$G$9,AH$9))</f>
        <v>#VALUE!</v>
      </c>
      <c r="AI72" t="e">
        <f>IF($H72="s-curve",$E72+($G72-$E72)*$I$2/(1+EXP($I$3*(COUNT($J$9:AI$9)+$I$4))),TREND($E72:$G72,$E$9:$G$9,AI$9))</f>
        <v>#VALUE!</v>
      </c>
      <c r="AJ72" t="e">
        <f>IF($H72="s-curve",$E72+($G72-$E72)*$I$2/(1+EXP($I$3*(COUNT($J$9:AJ$9)+$I$4))),TREND($E72:$G72,$E$9:$G$9,AJ$9))</f>
        <v>#VALUE!</v>
      </c>
      <c r="AK72" t="e">
        <f>IF($H72="s-curve",$E72+($G72-$E72)*$I$2/(1+EXP($I$3*(COUNT($J$9:AK$9)+$I$4))),TREND($E72:$G72,$E$9:$G$9,AK$9))</f>
        <v>#VALUE!</v>
      </c>
      <c r="AL72" t="e">
        <f>IF($H72="s-curve",$E72+($G72-$E72)*$I$2/(1+EXP($I$3*(COUNT($J$9:AL$9)+$I$4))),TREND($E72:$G72,$E$9:$G$9,AL$9))</f>
        <v>#VALUE!</v>
      </c>
      <c r="AM72" t="e">
        <f>IF($H72="s-curve",$E72+($G72-$E72)*$I$2/(1+EXP($I$3*(COUNT($J$9:AM$9)+$I$4))),TREND($E72:$G72,$E$9:$G$9,AM$9))</f>
        <v>#VALUE!</v>
      </c>
    </row>
    <row r="73" spans="1:39" x14ac:dyDescent="0.25">
      <c r="A73" t="s">
        <v>16</v>
      </c>
      <c r="B73" t="s">
        <v>18</v>
      </c>
      <c r="C73" t="s">
        <v>1</v>
      </c>
      <c r="E73">
        <v>0</v>
      </c>
      <c r="F73"/>
      <c r="G73">
        <v>0</v>
      </c>
      <c r="H73" s="7" t="str">
        <f>IF(E73=G73,"n/a",IF(OR(C73="battery electric vehicle",C73="natural gas vehicle",C73="plugin hybrid vehicle"),"s-curve","linear"))</f>
        <v>n/a</v>
      </c>
      <c r="J73" s="22">
        <f t="shared" ref="J73:J93" si="3">E73</f>
        <v>0</v>
      </c>
      <c r="K73" t="e">
        <f>IF($H73="s-curve",$E73+($G73-$E73)*$I$2/(1+EXP($I$3*(COUNT($J$9:K$9)+$I$4))),TREND($E73:$G73,$E$9:$G$9,K$9))</f>
        <v>#VALUE!</v>
      </c>
      <c r="L73" t="e">
        <f>IF($H73="s-curve",$E73+($G73-$E73)*$I$2/(1+EXP($I$3*(COUNT($J$9:L$9)+$I$4))),TREND($E73:$G73,$E$9:$G$9,L$9))</f>
        <v>#VALUE!</v>
      </c>
      <c r="M73" t="e">
        <f>IF($H73="s-curve",$E73+($G73-$E73)*$I$2/(1+EXP($I$3*(COUNT($J$9:M$9)+$I$4))),TREND($E73:$G73,$E$9:$G$9,M$9))</f>
        <v>#VALUE!</v>
      </c>
      <c r="N73" t="e">
        <f>IF($H73="s-curve",$E73+($G73-$E73)*$I$2/(1+EXP($I$3*(COUNT($J$9:N$9)+$I$4))),TREND($E73:$G73,$E$9:$G$9,N$9))</f>
        <v>#VALUE!</v>
      </c>
      <c r="O73" t="e">
        <f>IF($H73="s-curve",$E73+($G73-$E73)*$I$2/(1+EXP($I$3*(COUNT($J$9:O$9)+$I$4))),TREND($E73:$G73,$E$9:$G$9,O$9))</f>
        <v>#VALUE!</v>
      </c>
      <c r="P73" t="e">
        <f>IF($H73="s-curve",$E73+($G73-$E73)*$I$2/(1+EXP($I$3*(COUNT($J$9:P$9)+$I$4))),TREND($E73:$G73,$E$9:$G$9,P$9))</f>
        <v>#VALUE!</v>
      </c>
      <c r="Q73" t="e">
        <f>IF($H73="s-curve",$E73+($G73-$E73)*$I$2/(1+EXP($I$3*(COUNT($J$9:Q$9)+$I$4))),TREND($E73:$G73,$E$9:$G$9,Q$9))</f>
        <v>#VALUE!</v>
      </c>
      <c r="R73" t="e">
        <f>IF($H73="s-curve",$E73+($G73-$E73)*$I$2/(1+EXP($I$3*(COUNT($J$9:R$9)+$I$4))),TREND($E73:$G73,$E$9:$G$9,R$9))</f>
        <v>#VALUE!</v>
      </c>
      <c r="S73" t="e">
        <f>IF($H73="s-curve",$E73+($G73-$E73)*$I$2/(1+EXP($I$3*(COUNT($J$9:S$9)+$I$4))),TREND($E73:$G73,$E$9:$G$9,S$9))</f>
        <v>#VALUE!</v>
      </c>
      <c r="T73" t="e">
        <f>IF($H73="s-curve",$E73+($G73-$E73)*$I$2/(1+EXP($I$3*(COUNT($J$9:T$9)+$I$4))),TREND($E73:$G73,$E$9:$G$9,T$9))</f>
        <v>#VALUE!</v>
      </c>
      <c r="U73" t="e">
        <f>IF($H73="s-curve",$E73+($G73-$E73)*$I$2/(1+EXP($I$3*(COUNT($J$9:U$9)+$I$4))),TREND($E73:$G73,$E$9:$G$9,U$9))</f>
        <v>#VALUE!</v>
      </c>
      <c r="V73" t="e">
        <f>IF($H73="s-curve",$E73+($G73-$E73)*$I$2/(1+EXP($I$3*(COUNT($J$9:V$9)+$I$4))),TREND($E73:$G73,$E$9:$G$9,V$9))</f>
        <v>#VALUE!</v>
      </c>
      <c r="W73" t="e">
        <f>IF($H73="s-curve",$E73+($G73-$E73)*$I$2/(1+EXP($I$3*(COUNT($J$9:W$9)+$I$4))),TREND($E73:$G73,$E$9:$G$9,W$9))</f>
        <v>#VALUE!</v>
      </c>
      <c r="X73" t="e">
        <f>IF($H73="s-curve",$E73+($G73-$E73)*$I$2/(1+EXP($I$3*(COUNT($J$9:X$9)+$I$4))),TREND($E73:$G73,$E$9:$G$9,X$9))</f>
        <v>#VALUE!</v>
      </c>
      <c r="Y73" t="e">
        <f>IF($H73="s-curve",$E73+($G73-$E73)*$I$2/(1+EXP($I$3*(COUNT($J$9:Y$9)+$I$4))),TREND($E73:$G73,$E$9:$G$9,Y$9))</f>
        <v>#VALUE!</v>
      </c>
      <c r="Z73" t="e">
        <f>IF($H73="s-curve",$E73+($G73-$E73)*$I$2/(1+EXP($I$3*(COUNT($J$9:Z$9)+$I$4))),TREND($E73:$G73,$E$9:$G$9,Z$9))</f>
        <v>#VALUE!</v>
      </c>
      <c r="AA73" t="e">
        <f>IF($H73="s-curve",$E73+($G73-$E73)*$I$2/(1+EXP($I$3*(COUNT($J$9:AA$9)+$I$4))),TREND($E73:$G73,$E$9:$G$9,AA$9))</f>
        <v>#VALUE!</v>
      </c>
      <c r="AB73" t="e">
        <f>IF($H73="s-curve",$E73+($G73-$E73)*$I$2/(1+EXP($I$3*(COUNT($J$9:AB$9)+$I$4))),TREND($E73:$G73,$E$9:$G$9,AB$9))</f>
        <v>#VALUE!</v>
      </c>
      <c r="AC73" t="e">
        <f>IF($H73="s-curve",$E73+($G73-$E73)*$I$2/(1+EXP($I$3*(COUNT($J$9:AC$9)+$I$4))),TREND($E73:$G73,$E$9:$G$9,AC$9))</f>
        <v>#VALUE!</v>
      </c>
      <c r="AD73" t="e">
        <f>IF($H73="s-curve",$E73+($G73-$E73)*$I$2/(1+EXP($I$3*(COUNT($J$9:AD$9)+$I$4))),TREND($E73:$G73,$E$9:$G$9,AD$9))</f>
        <v>#VALUE!</v>
      </c>
      <c r="AE73" t="e">
        <f>IF($H73="s-curve",$E73+($G73-$E73)*$I$2/(1+EXP($I$3*(COUNT($J$9:AE$9)+$I$4))),TREND($E73:$G73,$E$9:$G$9,AE$9))</f>
        <v>#VALUE!</v>
      </c>
      <c r="AF73" t="e">
        <f>IF($H73="s-curve",$E73+($G73-$E73)*$I$2/(1+EXP($I$3*(COUNT($J$9:AF$9)+$I$4))),TREND($E73:$G73,$E$9:$G$9,AF$9))</f>
        <v>#VALUE!</v>
      </c>
      <c r="AG73" t="e">
        <f>IF($H73="s-curve",$E73+($G73-$E73)*$I$2/(1+EXP($I$3*(COUNT($J$9:AG$9)+$I$4))),TREND($E73:$G73,$E$9:$G$9,AG$9))</f>
        <v>#VALUE!</v>
      </c>
      <c r="AH73" t="e">
        <f>IF($H73="s-curve",$E73+($G73-$E73)*$I$2/(1+EXP($I$3*(COUNT($J$9:AH$9)+$I$4))),TREND($E73:$G73,$E$9:$G$9,AH$9))</f>
        <v>#VALUE!</v>
      </c>
      <c r="AI73" t="e">
        <f>IF($H73="s-curve",$E73+($G73-$E73)*$I$2/(1+EXP($I$3*(COUNT($J$9:AI$9)+$I$4))),TREND($E73:$G73,$E$9:$G$9,AI$9))</f>
        <v>#VALUE!</v>
      </c>
      <c r="AJ73" t="e">
        <f>IF($H73="s-curve",$E73+($G73-$E73)*$I$2/(1+EXP($I$3*(COUNT($J$9:AJ$9)+$I$4))),TREND($E73:$G73,$E$9:$G$9,AJ$9))</f>
        <v>#VALUE!</v>
      </c>
      <c r="AK73" t="e">
        <f>IF($H73="s-curve",$E73+($G73-$E73)*$I$2/(1+EXP($I$3*(COUNT($J$9:AK$9)+$I$4))),TREND($E73:$G73,$E$9:$G$9,AK$9))</f>
        <v>#VALUE!</v>
      </c>
      <c r="AL73" t="e">
        <f>IF($H73="s-curve",$E73+($G73-$E73)*$I$2/(1+EXP($I$3*(COUNT($J$9:AL$9)+$I$4))),TREND($E73:$G73,$E$9:$G$9,AL$9))</f>
        <v>#VALUE!</v>
      </c>
      <c r="AM73" t="e">
        <f>IF($H73="s-curve",$E73+($G73-$E73)*$I$2/(1+EXP($I$3*(COUNT($J$9:AM$9)+$I$4))),TREND($E73:$G73,$E$9:$G$9,AM$9))</f>
        <v>#VALUE!</v>
      </c>
    </row>
    <row r="74" spans="1:39" x14ac:dyDescent="0.25">
      <c r="C74" t="s">
        <v>2</v>
      </c>
      <c r="E74">
        <v>0</v>
      </c>
      <c r="F74"/>
      <c r="G74">
        <v>0</v>
      </c>
      <c r="H74" s="7" t="str">
        <f>IF(E74=G74,"n/a",IF(OR(C74="battery electric vehicle",C74="natural gas vehicle",C74="plugin hybrid vehicle"),"s-curve","linear"))</f>
        <v>n/a</v>
      </c>
      <c r="J74" s="22">
        <f t="shared" si="3"/>
        <v>0</v>
      </c>
      <c r="K74" t="e">
        <f>IF($H74="s-curve",$E74+($G74-$E74)*$I$2/(1+EXP($I$3*(COUNT($J$9:K$9)+$I$4))),TREND($E74:$G74,$E$9:$G$9,K$9))</f>
        <v>#VALUE!</v>
      </c>
      <c r="L74" t="e">
        <f>IF($H74="s-curve",$E74+($G74-$E74)*$I$2/(1+EXP($I$3*(COUNT($J$9:L$9)+$I$4))),TREND($E74:$G74,$E$9:$G$9,L$9))</f>
        <v>#VALUE!</v>
      </c>
      <c r="M74" t="e">
        <f>IF($H74="s-curve",$E74+($G74-$E74)*$I$2/(1+EXP($I$3*(COUNT($J$9:M$9)+$I$4))),TREND($E74:$G74,$E$9:$G$9,M$9))</f>
        <v>#VALUE!</v>
      </c>
      <c r="N74" t="e">
        <f>IF($H74="s-curve",$E74+($G74-$E74)*$I$2/(1+EXP($I$3*(COUNT($J$9:N$9)+$I$4))),TREND($E74:$G74,$E$9:$G$9,N$9))</f>
        <v>#VALUE!</v>
      </c>
      <c r="O74" t="e">
        <f>IF($H74="s-curve",$E74+($G74-$E74)*$I$2/(1+EXP($I$3*(COUNT($J$9:O$9)+$I$4))),TREND($E74:$G74,$E$9:$G$9,O$9))</f>
        <v>#VALUE!</v>
      </c>
      <c r="P74" t="e">
        <f>IF($H74="s-curve",$E74+($G74-$E74)*$I$2/(1+EXP($I$3*(COUNT($J$9:P$9)+$I$4))),TREND($E74:$G74,$E$9:$G$9,P$9))</f>
        <v>#VALUE!</v>
      </c>
      <c r="Q74" t="e">
        <f>IF($H74="s-curve",$E74+($G74-$E74)*$I$2/(1+EXP($I$3*(COUNT($J$9:Q$9)+$I$4))),TREND($E74:$G74,$E$9:$G$9,Q$9))</f>
        <v>#VALUE!</v>
      </c>
      <c r="R74" t="e">
        <f>IF($H74="s-curve",$E74+($G74-$E74)*$I$2/(1+EXP($I$3*(COUNT($J$9:R$9)+$I$4))),TREND($E74:$G74,$E$9:$G$9,R$9))</f>
        <v>#VALUE!</v>
      </c>
      <c r="S74" t="e">
        <f>IF($H74="s-curve",$E74+($G74-$E74)*$I$2/(1+EXP($I$3*(COUNT($J$9:S$9)+$I$4))),TREND($E74:$G74,$E$9:$G$9,S$9))</f>
        <v>#VALUE!</v>
      </c>
      <c r="T74" t="e">
        <f>IF($H74="s-curve",$E74+($G74-$E74)*$I$2/(1+EXP($I$3*(COUNT($J$9:T$9)+$I$4))),TREND($E74:$G74,$E$9:$G$9,T$9))</f>
        <v>#VALUE!</v>
      </c>
      <c r="U74" t="e">
        <f>IF($H74="s-curve",$E74+($G74-$E74)*$I$2/(1+EXP($I$3*(COUNT($J$9:U$9)+$I$4))),TREND($E74:$G74,$E$9:$G$9,U$9))</f>
        <v>#VALUE!</v>
      </c>
      <c r="V74" t="e">
        <f>IF($H74="s-curve",$E74+($G74-$E74)*$I$2/(1+EXP($I$3*(COUNT($J$9:V$9)+$I$4))),TREND($E74:$G74,$E$9:$G$9,V$9))</f>
        <v>#VALUE!</v>
      </c>
      <c r="W74" t="e">
        <f>IF($H74="s-curve",$E74+($G74-$E74)*$I$2/(1+EXP($I$3*(COUNT($J$9:W$9)+$I$4))),TREND($E74:$G74,$E$9:$G$9,W$9))</f>
        <v>#VALUE!</v>
      </c>
      <c r="X74" t="e">
        <f>IF($H74="s-curve",$E74+($G74-$E74)*$I$2/(1+EXP($I$3*(COUNT($J$9:X$9)+$I$4))),TREND($E74:$G74,$E$9:$G$9,X$9))</f>
        <v>#VALUE!</v>
      </c>
      <c r="Y74" t="e">
        <f>IF($H74="s-curve",$E74+($G74-$E74)*$I$2/(1+EXP($I$3*(COUNT($J$9:Y$9)+$I$4))),TREND($E74:$G74,$E$9:$G$9,Y$9))</f>
        <v>#VALUE!</v>
      </c>
      <c r="Z74" t="e">
        <f>IF($H74="s-curve",$E74+($G74-$E74)*$I$2/(1+EXP($I$3*(COUNT($J$9:Z$9)+$I$4))),TREND($E74:$G74,$E$9:$G$9,Z$9))</f>
        <v>#VALUE!</v>
      </c>
      <c r="AA74" t="e">
        <f>IF($H74="s-curve",$E74+($G74-$E74)*$I$2/(1+EXP($I$3*(COUNT($J$9:AA$9)+$I$4))),TREND($E74:$G74,$E$9:$G$9,AA$9))</f>
        <v>#VALUE!</v>
      </c>
      <c r="AB74" t="e">
        <f>IF($H74="s-curve",$E74+($G74-$E74)*$I$2/(1+EXP($I$3*(COUNT($J$9:AB$9)+$I$4))),TREND($E74:$G74,$E$9:$G$9,AB$9))</f>
        <v>#VALUE!</v>
      </c>
      <c r="AC74" t="e">
        <f>IF($H74="s-curve",$E74+($G74-$E74)*$I$2/(1+EXP($I$3*(COUNT($J$9:AC$9)+$I$4))),TREND($E74:$G74,$E$9:$G$9,AC$9))</f>
        <v>#VALUE!</v>
      </c>
      <c r="AD74" t="e">
        <f>IF($H74="s-curve",$E74+($G74-$E74)*$I$2/(1+EXP($I$3*(COUNT($J$9:AD$9)+$I$4))),TREND($E74:$G74,$E$9:$G$9,AD$9))</f>
        <v>#VALUE!</v>
      </c>
      <c r="AE74" t="e">
        <f>IF($H74="s-curve",$E74+($G74-$E74)*$I$2/(1+EXP($I$3*(COUNT($J$9:AE$9)+$I$4))),TREND($E74:$G74,$E$9:$G$9,AE$9))</f>
        <v>#VALUE!</v>
      </c>
      <c r="AF74" t="e">
        <f>IF($H74="s-curve",$E74+($G74-$E74)*$I$2/(1+EXP($I$3*(COUNT($J$9:AF$9)+$I$4))),TREND($E74:$G74,$E$9:$G$9,AF$9))</f>
        <v>#VALUE!</v>
      </c>
      <c r="AG74" t="e">
        <f>IF($H74="s-curve",$E74+($G74-$E74)*$I$2/(1+EXP($I$3*(COUNT($J$9:AG$9)+$I$4))),TREND($E74:$G74,$E$9:$G$9,AG$9))</f>
        <v>#VALUE!</v>
      </c>
      <c r="AH74" t="e">
        <f>IF($H74="s-curve",$E74+($G74-$E74)*$I$2/(1+EXP($I$3*(COUNT($J$9:AH$9)+$I$4))),TREND($E74:$G74,$E$9:$G$9,AH$9))</f>
        <v>#VALUE!</v>
      </c>
      <c r="AI74" t="e">
        <f>IF($H74="s-curve",$E74+($G74-$E74)*$I$2/(1+EXP($I$3*(COUNT($J$9:AI$9)+$I$4))),TREND($E74:$G74,$E$9:$G$9,AI$9))</f>
        <v>#VALUE!</v>
      </c>
      <c r="AJ74" t="e">
        <f>IF($H74="s-curve",$E74+($G74-$E74)*$I$2/(1+EXP($I$3*(COUNT($J$9:AJ$9)+$I$4))),TREND($E74:$G74,$E$9:$G$9,AJ$9))</f>
        <v>#VALUE!</v>
      </c>
      <c r="AK74" t="e">
        <f>IF($H74="s-curve",$E74+($G74-$E74)*$I$2/(1+EXP($I$3*(COUNT($J$9:AK$9)+$I$4))),TREND($E74:$G74,$E$9:$G$9,AK$9))</f>
        <v>#VALUE!</v>
      </c>
      <c r="AL74" t="e">
        <f>IF($H74="s-curve",$E74+($G74-$E74)*$I$2/(1+EXP($I$3*(COUNT($J$9:AL$9)+$I$4))),TREND($E74:$G74,$E$9:$G$9,AL$9))</f>
        <v>#VALUE!</v>
      </c>
      <c r="AM74" t="e">
        <f>IF($H74="s-curve",$E74+($G74-$E74)*$I$2/(1+EXP($I$3*(COUNT($J$9:AM$9)+$I$4))),TREND($E74:$G74,$E$9:$G$9,AM$9))</f>
        <v>#VALUE!</v>
      </c>
    </row>
    <row r="75" spans="1:39" x14ac:dyDescent="0.25">
      <c r="C75" t="s">
        <v>3</v>
      </c>
      <c r="E75">
        <v>0</v>
      </c>
      <c r="F75"/>
      <c r="G75">
        <v>0</v>
      </c>
      <c r="H75" s="7" t="str">
        <f>IF(E75=G75,"n/a",IF(OR(C75="battery electric vehicle",C75="natural gas vehicle",C75="plugin hybrid vehicle"),"s-curve","linear"))</f>
        <v>n/a</v>
      </c>
      <c r="J75" s="22">
        <f t="shared" si="3"/>
        <v>0</v>
      </c>
      <c r="K75" t="e">
        <f>IF($H75="s-curve",$E75+($G75-$E75)*$I$2/(1+EXP($I$3*(COUNT($J$9:K$9)+$I$4))),TREND($E75:$G75,$E$9:$G$9,K$9))</f>
        <v>#VALUE!</v>
      </c>
      <c r="L75" t="e">
        <f>IF($H75="s-curve",$E75+($G75-$E75)*$I$2/(1+EXP($I$3*(COUNT($J$9:L$9)+$I$4))),TREND($E75:$G75,$E$9:$G$9,L$9))</f>
        <v>#VALUE!</v>
      </c>
      <c r="M75" t="e">
        <f>IF($H75="s-curve",$E75+($G75-$E75)*$I$2/(1+EXP($I$3*(COUNT($J$9:M$9)+$I$4))),TREND($E75:$G75,$E$9:$G$9,M$9))</f>
        <v>#VALUE!</v>
      </c>
      <c r="N75" t="e">
        <f>IF($H75="s-curve",$E75+($G75-$E75)*$I$2/(1+EXP($I$3*(COUNT($J$9:N$9)+$I$4))),TREND($E75:$G75,$E$9:$G$9,N$9))</f>
        <v>#VALUE!</v>
      </c>
      <c r="O75" t="e">
        <f>IF($H75="s-curve",$E75+($G75-$E75)*$I$2/(1+EXP($I$3*(COUNT($J$9:O$9)+$I$4))),TREND($E75:$G75,$E$9:$G$9,O$9))</f>
        <v>#VALUE!</v>
      </c>
      <c r="P75" t="e">
        <f>IF($H75="s-curve",$E75+($G75-$E75)*$I$2/(1+EXP($I$3*(COUNT($J$9:P$9)+$I$4))),TREND($E75:$G75,$E$9:$G$9,P$9))</f>
        <v>#VALUE!</v>
      </c>
      <c r="Q75" t="e">
        <f>IF($H75="s-curve",$E75+($G75-$E75)*$I$2/(1+EXP($I$3*(COUNT($J$9:Q$9)+$I$4))),TREND($E75:$G75,$E$9:$G$9,Q$9))</f>
        <v>#VALUE!</v>
      </c>
      <c r="R75" t="e">
        <f>IF($H75="s-curve",$E75+($G75-$E75)*$I$2/(1+EXP($I$3*(COUNT($J$9:R$9)+$I$4))),TREND($E75:$G75,$E$9:$G$9,R$9))</f>
        <v>#VALUE!</v>
      </c>
      <c r="S75" t="e">
        <f>IF($H75="s-curve",$E75+($G75-$E75)*$I$2/(1+EXP($I$3*(COUNT($J$9:S$9)+$I$4))),TREND($E75:$G75,$E$9:$G$9,S$9))</f>
        <v>#VALUE!</v>
      </c>
      <c r="T75" t="e">
        <f>IF($H75="s-curve",$E75+($G75-$E75)*$I$2/(1+EXP($I$3*(COUNT($J$9:T$9)+$I$4))),TREND($E75:$G75,$E$9:$G$9,T$9))</f>
        <v>#VALUE!</v>
      </c>
      <c r="U75" t="e">
        <f>IF($H75="s-curve",$E75+($G75-$E75)*$I$2/(1+EXP($I$3*(COUNT($J$9:U$9)+$I$4))),TREND($E75:$G75,$E$9:$G$9,U$9))</f>
        <v>#VALUE!</v>
      </c>
      <c r="V75" t="e">
        <f>IF($H75="s-curve",$E75+($G75-$E75)*$I$2/(1+EXP($I$3*(COUNT($J$9:V$9)+$I$4))),TREND($E75:$G75,$E$9:$G$9,V$9))</f>
        <v>#VALUE!</v>
      </c>
      <c r="W75" t="e">
        <f>IF($H75="s-curve",$E75+($G75-$E75)*$I$2/(1+EXP($I$3*(COUNT($J$9:W$9)+$I$4))),TREND($E75:$G75,$E$9:$G$9,W$9))</f>
        <v>#VALUE!</v>
      </c>
      <c r="X75" t="e">
        <f>IF($H75="s-curve",$E75+($G75-$E75)*$I$2/(1+EXP($I$3*(COUNT($J$9:X$9)+$I$4))),TREND($E75:$G75,$E$9:$G$9,X$9))</f>
        <v>#VALUE!</v>
      </c>
      <c r="Y75" t="e">
        <f>IF($H75="s-curve",$E75+($G75-$E75)*$I$2/(1+EXP($I$3*(COUNT($J$9:Y$9)+$I$4))),TREND($E75:$G75,$E$9:$G$9,Y$9))</f>
        <v>#VALUE!</v>
      </c>
      <c r="Z75" t="e">
        <f>IF($H75="s-curve",$E75+($G75-$E75)*$I$2/(1+EXP($I$3*(COUNT($J$9:Z$9)+$I$4))),TREND($E75:$G75,$E$9:$G$9,Z$9))</f>
        <v>#VALUE!</v>
      </c>
      <c r="AA75" t="e">
        <f>IF($H75="s-curve",$E75+($G75-$E75)*$I$2/(1+EXP($I$3*(COUNT($J$9:AA$9)+$I$4))),TREND($E75:$G75,$E$9:$G$9,AA$9))</f>
        <v>#VALUE!</v>
      </c>
      <c r="AB75" t="e">
        <f>IF($H75="s-curve",$E75+($G75-$E75)*$I$2/(1+EXP($I$3*(COUNT($J$9:AB$9)+$I$4))),TREND($E75:$G75,$E$9:$G$9,AB$9))</f>
        <v>#VALUE!</v>
      </c>
      <c r="AC75" t="e">
        <f>IF($H75="s-curve",$E75+($G75-$E75)*$I$2/(1+EXP($I$3*(COUNT($J$9:AC$9)+$I$4))),TREND($E75:$G75,$E$9:$G$9,AC$9))</f>
        <v>#VALUE!</v>
      </c>
      <c r="AD75" t="e">
        <f>IF($H75="s-curve",$E75+($G75-$E75)*$I$2/(1+EXP($I$3*(COUNT($J$9:AD$9)+$I$4))),TREND($E75:$G75,$E$9:$G$9,AD$9))</f>
        <v>#VALUE!</v>
      </c>
      <c r="AE75" t="e">
        <f>IF($H75="s-curve",$E75+($G75-$E75)*$I$2/(1+EXP($I$3*(COUNT($J$9:AE$9)+$I$4))),TREND($E75:$G75,$E$9:$G$9,AE$9))</f>
        <v>#VALUE!</v>
      </c>
      <c r="AF75" t="e">
        <f>IF($H75="s-curve",$E75+($G75-$E75)*$I$2/(1+EXP($I$3*(COUNT($J$9:AF$9)+$I$4))),TREND($E75:$G75,$E$9:$G$9,AF$9))</f>
        <v>#VALUE!</v>
      </c>
      <c r="AG75" t="e">
        <f>IF($H75="s-curve",$E75+($G75-$E75)*$I$2/(1+EXP($I$3*(COUNT($J$9:AG$9)+$I$4))),TREND($E75:$G75,$E$9:$G$9,AG$9))</f>
        <v>#VALUE!</v>
      </c>
      <c r="AH75" t="e">
        <f>IF($H75="s-curve",$E75+($G75-$E75)*$I$2/(1+EXP($I$3*(COUNT($J$9:AH$9)+$I$4))),TREND($E75:$G75,$E$9:$G$9,AH$9))</f>
        <v>#VALUE!</v>
      </c>
      <c r="AI75" t="e">
        <f>IF($H75="s-curve",$E75+($G75-$E75)*$I$2/(1+EXP($I$3*(COUNT($J$9:AI$9)+$I$4))),TREND($E75:$G75,$E$9:$G$9,AI$9))</f>
        <v>#VALUE!</v>
      </c>
      <c r="AJ75" t="e">
        <f>IF($H75="s-curve",$E75+($G75-$E75)*$I$2/(1+EXP($I$3*(COUNT($J$9:AJ$9)+$I$4))),TREND($E75:$G75,$E$9:$G$9,AJ$9))</f>
        <v>#VALUE!</v>
      </c>
      <c r="AK75" t="e">
        <f>IF($H75="s-curve",$E75+($G75-$E75)*$I$2/(1+EXP($I$3*(COUNT($J$9:AK$9)+$I$4))),TREND($E75:$G75,$E$9:$G$9,AK$9))</f>
        <v>#VALUE!</v>
      </c>
      <c r="AL75" t="e">
        <f>IF($H75="s-curve",$E75+($G75-$E75)*$I$2/(1+EXP($I$3*(COUNT($J$9:AL$9)+$I$4))),TREND($E75:$G75,$E$9:$G$9,AL$9))</f>
        <v>#VALUE!</v>
      </c>
      <c r="AM75" t="e">
        <f>IF($H75="s-curve",$E75+($G75-$E75)*$I$2/(1+EXP($I$3*(COUNT($J$9:AM$9)+$I$4))),TREND($E75:$G75,$E$9:$G$9,AM$9))</f>
        <v>#VALUE!</v>
      </c>
    </row>
    <row r="76" spans="1:39" x14ac:dyDescent="0.25">
      <c r="C76" t="s">
        <v>4</v>
      </c>
      <c r="E76">
        <v>1</v>
      </c>
      <c r="F76"/>
      <c r="G76">
        <v>1</v>
      </c>
      <c r="H76" s="7" t="str">
        <f>IF(E76=G76,"n/a",IF(OR(C76="battery electric vehicle",C76="natural gas vehicle",C76="plugin hybrid vehicle"),"s-curve","linear"))</f>
        <v>n/a</v>
      </c>
      <c r="J76" s="22">
        <f t="shared" si="3"/>
        <v>1</v>
      </c>
      <c r="K76" t="e">
        <f>IF($H76="s-curve",$E76+($G76-$E76)*$I$2/(1+EXP($I$3*(COUNT($J$9:K$9)+$I$4))),TREND($E76:$G76,$E$9:$G$9,K$9))</f>
        <v>#VALUE!</v>
      </c>
      <c r="L76" t="e">
        <f>IF($H76="s-curve",$E76+($G76-$E76)*$I$2/(1+EXP($I$3*(COUNT($J$9:L$9)+$I$4))),TREND($E76:$G76,$E$9:$G$9,L$9))</f>
        <v>#VALUE!</v>
      </c>
      <c r="M76" t="e">
        <f>IF($H76="s-curve",$E76+($G76-$E76)*$I$2/(1+EXP($I$3*(COUNT($J$9:M$9)+$I$4))),TREND($E76:$G76,$E$9:$G$9,M$9))</f>
        <v>#VALUE!</v>
      </c>
      <c r="N76" t="e">
        <f>IF($H76="s-curve",$E76+($G76-$E76)*$I$2/(1+EXP($I$3*(COUNT($J$9:N$9)+$I$4))),TREND($E76:$G76,$E$9:$G$9,N$9))</f>
        <v>#VALUE!</v>
      </c>
      <c r="O76" t="e">
        <f>IF($H76="s-curve",$E76+($G76-$E76)*$I$2/(1+EXP($I$3*(COUNT($J$9:O$9)+$I$4))),TREND($E76:$G76,$E$9:$G$9,O$9))</f>
        <v>#VALUE!</v>
      </c>
      <c r="P76" t="e">
        <f>IF($H76="s-curve",$E76+($G76-$E76)*$I$2/(1+EXP($I$3*(COUNT($J$9:P$9)+$I$4))),TREND($E76:$G76,$E$9:$G$9,P$9))</f>
        <v>#VALUE!</v>
      </c>
      <c r="Q76" t="e">
        <f>IF($H76="s-curve",$E76+($G76-$E76)*$I$2/(1+EXP($I$3*(COUNT($J$9:Q$9)+$I$4))),TREND($E76:$G76,$E$9:$G$9,Q$9))</f>
        <v>#VALUE!</v>
      </c>
      <c r="R76" t="e">
        <f>IF($H76="s-curve",$E76+($G76-$E76)*$I$2/(1+EXP($I$3*(COUNT($J$9:R$9)+$I$4))),TREND($E76:$G76,$E$9:$G$9,R$9))</f>
        <v>#VALUE!</v>
      </c>
      <c r="S76" t="e">
        <f>IF($H76="s-curve",$E76+($G76-$E76)*$I$2/(1+EXP($I$3*(COUNT($J$9:S$9)+$I$4))),TREND($E76:$G76,$E$9:$G$9,S$9))</f>
        <v>#VALUE!</v>
      </c>
      <c r="T76" t="e">
        <f>IF($H76="s-curve",$E76+($G76-$E76)*$I$2/(1+EXP($I$3*(COUNT($J$9:T$9)+$I$4))),TREND($E76:$G76,$E$9:$G$9,T$9))</f>
        <v>#VALUE!</v>
      </c>
      <c r="U76" t="e">
        <f>IF($H76="s-curve",$E76+($G76-$E76)*$I$2/(1+EXP($I$3*(COUNT($J$9:U$9)+$I$4))),TREND($E76:$G76,$E$9:$G$9,U$9))</f>
        <v>#VALUE!</v>
      </c>
      <c r="V76" t="e">
        <f>IF($H76="s-curve",$E76+($G76-$E76)*$I$2/(1+EXP($I$3*(COUNT($J$9:V$9)+$I$4))),TREND($E76:$G76,$E$9:$G$9,V$9))</f>
        <v>#VALUE!</v>
      </c>
      <c r="W76" t="e">
        <f>IF($H76="s-curve",$E76+($G76-$E76)*$I$2/(1+EXP($I$3*(COUNT($J$9:W$9)+$I$4))),TREND($E76:$G76,$E$9:$G$9,W$9))</f>
        <v>#VALUE!</v>
      </c>
      <c r="X76" t="e">
        <f>IF($H76="s-curve",$E76+($G76-$E76)*$I$2/(1+EXP($I$3*(COUNT($J$9:X$9)+$I$4))),TREND($E76:$G76,$E$9:$G$9,X$9))</f>
        <v>#VALUE!</v>
      </c>
      <c r="Y76" t="e">
        <f>IF($H76="s-curve",$E76+($G76-$E76)*$I$2/(1+EXP($I$3*(COUNT($J$9:Y$9)+$I$4))),TREND($E76:$G76,$E$9:$G$9,Y$9))</f>
        <v>#VALUE!</v>
      </c>
      <c r="Z76" t="e">
        <f>IF($H76="s-curve",$E76+($G76-$E76)*$I$2/(1+EXP($I$3*(COUNT($J$9:Z$9)+$I$4))),TREND($E76:$G76,$E$9:$G$9,Z$9))</f>
        <v>#VALUE!</v>
      </c>
      <c r="AA76" t="e">
        <f>IF($H76="s-curve",$E76+($G76-$E76)*$I$2/(1+EXP($I$3*(COUNT($J$9:AA$9)+$I$4))),TREND($E76:$G76,$E$9:$G$9,AA$9))</f>
        <v>#VALUE!</v>
      </c>
      <c r="AB76" t="e">
        <f>IF($H76="s-curve",$E76+($G76-$E76)*$I$2/(1+EXP($I$3*(COUNT($J$9:AB$9)+$I$4))),TREND($E76:$G76,$E$9:$G$9,AB$9))</f>
        <v>#VALUE!</v>
      </c>
      <c r="AC76" t="e">
        <f>IF($H76="s-curve",$E76+($G76-$E76)*$I$2/(1+EXP($I$3*(COUNT($J$9:AC$9)+$I$4))),TREND($E76:$G76,$E$9:$G$9,AC$9))</f>
        <v>#VALUE!</v>
      </c>
      <c r="AD76" t="e">
        <f>IF($H76="s-curve",$E76+($G76-$E76)*$I$2/(1+EXP($I$3*(COUNT($J$9:AD$9)+$I$4))),TREND($E76:$G76,$E$9:$G$9,AD$9))</f>
        <v>#VALUE!</v>
      </c>
      <c r="AE76" t="e">
        <f>IF($H76="s-curve",$E76+($G76-$E76)*$I$2/(1+EXP($I$3*(COUNT($J$9:AE$9)+$I$4))),TREND($E76:$G76,$E$9:$G$9,AE$9))</f>
        <v>#VALUE!</v>
      </c>
      <c r="AF76" t="e">
        <f>IF($H76="s-curve",$E76+($G76-$E76)*$I$2/(1+EXP($I$3*(COUNT($J$9:AF$9)+$I$4))),TREND($E76:$G76,$E$9:$G$9,AF$9))</f>
        <v>#VALUE!</v>
      </c>
      <c r="AG76" t="e">
        <f>IF($H76="s-curve",$E76+($G76-$E76)*$I$2/(1+EXP($I$3*(COUNT($J$9:AG$9)+$I$4))),TREND($E76:$G76,$E$9:$G$9,AG$9))</f>
        <v>#VALUE!</v>
      </c>
      <c r="AH76" t="e">
        <f>IF($H76="s-curve",$E76+($G76-$E76)*$I$2/(1+EXP($I$3*(COUNT($J$9:AH$9)+$I$4))),TREND($E76:$G76,$E$9:$G$9,AH$9))</f>
        <v>#VALUE!</v>
      </c>
      <c r="AI76" t="e">
        <f>IF($H76="s-curve",$E76+($G76-$E76)*$I$2/(1+EXP($I$3*(COUNT($J$9:AI$9)+$I$4))),TREND($E76:$G76,$E$9:$G$9,AI$9))</f>
        <v>#VALUE!</v>
      </c>
      <c r="AJ76" t="e">
        <f>IF($H76="s-curve",$E76+($G76-$E76)*$I$2/(1+EXP($I$3*(COUNT($J$9:AJ$9)+$I$4))),TREND($E76:$G76,$E$9:$G$9,AJ$9))</f>
        <v>#VALUE!</v>
      </c>
      <c r="AK76" t="e">
        <f>IF($H76="s-curve",$E76+($G76-$E76)*$I$2/(1+EXP($I$3*(COUNT($J$9:AK$9)+$I$4))),TREND($E76:$G76,$E$9:$G$9,AK$9))</f>
        <v>#VALUE!</v>
      </c>
      <c r="AL76" t="e">
        <f>IF($H76="s-curve",$E76+($G76-$E76)*$I$2/(1+EXP($I$3*(COUNT($J$9:AL$9)+$I$4))),TREND($E76:$G76,$E$9:$G$9,AL$9))</f>
        <v>#VALUE!</v>
      </c>
      <c r="AM76" t="e">
        <f>IF($H76="s-curve",$E76+($G76-$E76)*$I$2/(1+EXP($I$3*(COUNT($J$9:AM$9)+$I$4))),TREND($E76:$G76,$E$9:$G$9,AM$9))</f>
        <v>#VALUE!</v>
      </c>
    </row>
    <row r="77" spans="1:39" x14ac:dyDescent="0.25">
      <c r="C77" t="s">
        <v>5</v>
      </c>
      <c r="E77">
        <v>0</v>
      </c>
      <c r="F77"/>
      <c r="G77">
        <v>0</v>
      </c>
      <c r="H77" s="7" t="str">
        <f>IF(E77=G77,"n/a",IF(OR(C77="battery electric vehicle",C77="natural gas vehicle",C77="plugin hybrid vehicle"),"s-curve","linear"))</f>
        <v>n/a</v>
      </c>
      <c r="J77" s="22">
        <f t="shared" si="3"/>
        <v>0</v>
      </c>
      <c r="K77" t="e">
        <f>IF($H77="s-curve",$E77+($G77-$E77)*$I$2/(1+EXP($I$3*(COUNT($J$9:K$9)+$I$4))),TREND($E77:$G77,$E$9:$G$9,K$9))</f>
        <v>#VALUE!</v>
      </c>
      <c r="L77" t="e">
        <f>IF($H77="s-curve",$E77+($G77-$E77)*$I$2/(1+EXP($I$3*(COUNT($J$9:L$9)+$I$4))),TREND($E77:$G77,$E$9:$G$9,L$9))</f>
        <v>#VALUE!</v>
      </c>
      <c r="M77" t="e">
        <f>IF($H77="s-curve",$E77+($G77-$E77)*$I$2/(1+EXP($I$3*(COUNT($J$9:M$9)+$I$4))),TREND($E77:$G77,$E$9:$G$9,M$9))</f>
        <v>#VALUE!</v>
      </c>
      <c r="N77" t="e">
        <f>IF($H77="s-curve",$E77+($G77-$E77)*$I$2/(1+EXP($I$3*(COUNT($J$9:N$9)+$I$4))),TREND($E77:$G77,$E$9:$G$9,N$9))</f>
        <v>#VALUE!</v>
      </c>
      <c r="O77" t="e">
        <f>IF($H77="s-curve",$E77+($G77-$E77)*$I$2/(1+EXP($I$3*(COUNT($J$9:O$9)+$I$4))),TREND($E77:$G77,$E$9:$G$9,O$9))</f>
        <v>#VALUE!</v>
      </c>
      <c r="P77" t="e">
        <f>IF($H77="s-curve",$E77+($G77-$E77)*$I$2/(1+EXP($I$3*(COUNT($J$9:P$9)+$I$4))),TREND($E77:$G77,$E$9:$G$9,P$9))</f>
        <v>#VALUE!</v>
      </c>
      <c r="Q77" t="e">
        <f>IF($H77="s-curve",$E77+($G77-$E77)*$I$2/(1+EXP($I$3*(COUNT($J$9:Q$9)+$I$4))),TREND($E77:$G77,$E$9:$G$9,Q$9))</f>
        <v>#VALUE!</v>
      </c>
      <c r="R77" t="e">
        <f>IF($H77="s-curve",$E77+($G77-$E77)*$I$2/(1+EXP($I$3*(COUNT($J$9:R$9)+$I$4))),TREND($E77:$G77,$E$9:$G$9,R$9))</f>
        <v>#VALUE!</v>
      </c>
      <c r="S77" t="e">
        <f>IF($H77="s-curve",$E77+($G77-$E77)*$I$2/(1+EXP($I$3*(COUNT($J$9:S$9)+$I$4))),TREND($E77:$G77,$E$9:$G$9,S$9))</f>
        <v>#VALUE!</v>
      </c>
      <c r="T77" t="e">
        <f>IF($H77="s-curve",$E77+($G77-$E77)*$I$2/(1+EXP($I$3*(COUNT($J$9:T$9)+$I$4))),TREND($E77:$G77,$E$9:$G$9,T$9))</f>
        <v>#VALUE!</v>
      </c>
      <c r="U77" t="e">
        <f>IF($H77="s-curve",$E77+($G77-$E77)*$I$2/(1+EXP($I$3*(COUNT($J$9:U$9)+$I$4))),TREND($E77:$G77,$E$9:$G$9,U$9))</f>
        <v>#VALUE!</v>
      </c>
      <c r="V77" t="e">
        <f>IF($H77="s-curve",$E77+($G77-$E77)*$I$2/(1+EXP($I$3*(COUNT($J$9:V$9)+$I$4))),TREND($E77:$G77,$E$9:$G$9,V$9))</f>
        <v>#VALUE!</v>
      </c>
      <c r="W77" t="e">
        <f>IF($H77="s-curve",$E77+($G77-$E77)*$I$2/(1+EXP($I$3*(COUNT($J$9:W$9)+$I$4))),TREND($E77:$G77,$E$9:$G$9,W$9))</f>
        <v>#VALUE!</v>
      </c>
      <c r="X77" t="e">
        <f>IF($H77="s-curve",$E77+($G77-$E77)*$I$2/(1+EXP($I$3*(COUNT($J$9:X$9)+$I$4))),TREND($E77:$G77,$E$9:$G$9,X$9))</f>
        <v>#VALUE!</v>
      </c>
      <c r="Y77" t="e">
        <f>IF($H77="s-curve",$E77+($G77-$E77)*$I$2/(1+EXP($I$3*(COUNT($J$9:Y$9)+$I$4))),TREND($E77:$G77,$E$9:$G$9,Y$9))</f>
        <v>#VALUE!</v>
      </c>
      <c r="Z77" t="e">
        <f>IF($H77="s-curve",$E77+($G77-$E77)*$I$2/(1+EXP($I$3*(COUNT($J$9:Z$9)+$I$4))),TREND($E77:$G77,$E$9:$G$9,Z$9))</f>
        <v>#VALUE!</v>
      </c>
      <c r="AA77" t="e">
        <f>IF($H77="s-curve",$E77+($G77-$E77)*$I$2/(1+EXP($I$3*(COUNT($J$9:AA$9)+$I$4))),TREND($E77:$G77,$E$9:$G$9,AA$9))</f>
        <v>#VALUE!</v>
      </c>
      <c r="AB77" t="e">
        <f>IF($H77="s-curve",$E77+($G77-$E77)*$I$2/(1+EXP($I$3*(COUNT($J$9:AB$9)+$I$4))),TREND($E77:$G77,$E$9:$G$9,AB$9))</f>
        <v>#VALUE!</v>
      </c>
      <c r="AC77" t="e">
        <f>IF($H77="s-curve",$E77+($G77-$E77)*$I$2/(1+EXP($I$3*(COUNT($J$9:AC$9)+$I$4))),TREND($E77:$G77,$E$9:$G$9,AC$9))</f>
        <v>#VALUE!</v>
      </c>
      <c r="AD77" t="e">
        <f>IF($H77="s-curve",$E77+($G77-$E77)*$I$2/(1+EXP($I$3*(COUNT($J$9:AD$9)+$I$4))),TREND($E77:$G77,$E$9:$G$9,AD$9))</f>
        <v>#VALUE!</v>
      </c>
      <c r="AE77" t="e">
        <f>IF($H77="s-curve",$E77+($G77-$E77)*$I$2/(1+EXP($I$3*(COUNT($J$9:AE$9)+$I$4))),TREND($E77:$G77,$E$9:$G$9,AE$9))</f>
        <v>#VALUE!</v>
      </c>
      <c r="AF77" t="e">
        <f>IF($H77="s-curve",$E77+($G77-$E77)*$I$2/(1+EXP($I$3*(COUNT($J$9:AF$9)+$I$4))),TREND($E77:$G77,$E$9:$G$9,AF$9))</f>
        <v>#VALUE!</v>
      </c>
      <c r="AG77" t="e">
        <f>IF($H77="s-curve",$E77+($G77-$E77)*$I$2/(1+EXP($I$3*(COUNT($J$9:AG$9)+$I$4))),TREND($E77:$G77,$E$9:$G$9,AG$9))</f>
        <v>#VALUE!</v>
      </c>
      <c r="AH77" t="e">
        <f>IF($H77="s-curve",$E77+($G77-$E77)*$I$2/(1+EXP($I$3*(COUNT($J$9:AH$9)+$I$4))),TREND($E77:$G77,$E$9:$G$9,AH$9))</f>
        <v>#VALUE!</v>
      </c>
      <c r="AI77" t="e">
        <f>IF($H77="s-curve",$E77+($G77-$E77)*$I$2/(1+EXP($I$3*(COUNT($J$9:AI$9)+$I$4))),TREND($E77:$G77,$E$9:$G$9,AI$9))</f>
        <v>#VALUE!</v>
      </c>
      <c r="AJ77" t="e">
        <f>IF($H77="s-curve",$E77+($G77-$E77)*$I$2/(1+EXP($I$3*(COUNT($J$9:AJ$9)+$I$4))),TREND($E77:$G77,$E$9:$G$9,AJ$9))</f>
        <v>#VALUE!</v>
      </c>
      <c r="AK77" t="e">
        <f>IF($H77="s-curve",$E77+($G77-$E77)*$I$2/(1+EXP($I$3*(COUNT($J$9:AK$9)+$I$4))),TREND($E77:$G77,$E$9:$G$9,AK$9))</f>
        <v>#VALUE!</v>
      </c>
      <c r="AL77" t="e">
        <f>IF($H77="s-curve",$E77+($G77-$E77)*$I$2/(1+EXP($I$3*(COUNT($J$9:AL$9)+$I$4))),TREND($E77:$G77,$E$9:$G$9,AL$9))</f>
        <v>#VALUE!</v>
      </c>
      <c r="AM77" t="e">
        <f>IF($H77="s-curve",$E77+($G77-$E77)*$I$2/(1+EXP($I$3*(COUNT($J$9:AM$9)+$I$4))),TREND($E77:$G77,$E$9:$G$9,AM$9))</f>
        <v>#VALUE!</v>
      </c>
    </row>
    <row r="78" spans="1:39" x14ac:dyDescent="0.25">
      <c r="C78" t="s">
        <v>124</v>
      </c>
      <c r="E78">
        <v>0</v>
      </c>
      <c r="F78"/>
      <c r="G78">
        <v>0</v>
      </c>
      <c r="H78" s="7" t="str">
        <f>IF(E78=G78,"n/a",IF(OR(C78="battery electric vehicle",C78="natural gas vehicle",C78="plugin hybrid vehicle",C78="hydrogen vehicle"),"s-curve","linear"))</f>
        <v>n/a</v>
      </c>
      <c r="J78" s="22">
        <f t="shared" si="3"/>
        <v>0</v>
      </c>
      <c r="K78" t="e">
        <f>IF($H78="s-curve",$E78+($G78-$E78)*$I$2/(1+EXP($I$3*(COUNT($J$9:K$9)+$I$4))),TREND($E78:$G78,$E$9:$G$9,K$9))</f>
        <v>#VALUE!</v>
      </c>
      <c r="L78" t="e">
        <f>IF($H78="s-curve",$E78+($G78-$E78)*$I$2/(1+EXP($I$3*(COUNT($J$9:L$9)+$I$4))),TREND($E78:$G78,$E$9:$G$9,L$9))</f>
        <v>#VALUE!</v>
      </c>
      <c r="M78" t="e">
        <f>IF($H78="s-curve",$E78+($G78-$E78)*$I$2/(1+EXP($I$3*(COUNT($J$9:M$9)+$I$4))),TREND($E78:$G78,$E$9:$G$9,M$9))</f>
        <v>#VALUE!</v>
      </c>
      <c r="N78" t="e">
        <f>IF($H78="s-curve",$E78+($G78-$E78)*$I$2/(1+EXP($I$3*(COUNT($J$9:N$9)+$I$4))),TREND($E78:$G78,$E$9:$G$9,N$9))</f>
        <v>#VALUE!</v>
      </c>
      <c r="O78" t="e">
        <f>IF($H78="s-curve",$E78+($G78-$E78)*$I$2/(1+EXP($I$3*(COUNT($J$9:O$9)+$I$4))),TREND($E78:$G78,$E$9:$G$9,O$9))</f>
        <v>#VALUE!</v>
      </c>
      <c r="P78" t="e">
        <f>IF($H78="s-curve",$E78+($G78-$E78)*$I$2/(1+EXP($I$3*(COUNT($J$9:P$9)+$I$4))),TREND($E78:$G78,$E$9:$G$9,P$9))</f>
        <v>#VALUE!</v>
      </c>
      <c r="Q78" t="e">
        <f>IF($H78="s-curve",$E78+($G78-$E78)*$I$2/(1+EXP($I$3*(COUNT($J$9:Q$9)+$I$4))),TREND($E78:$G78,$E$9:$G$9,Q$9))</f>
        <v>#VALUE!</v>
      </c>
      <c r="R78" t="e">
        <f>IF($H78="s-curve",$E78+($G78-$E78)*$I$2/(1+EXP($I$3*(COUNT($J$9:R$9)+$I$4))),TREND($E78:$G78,$E$9:$G$9,R$9))</f>
        <v>#VALUE!</v>
      </c>
      <c r="S78" t="e">
        <f>IF($H78="s-curve",$E78+($G78-$E78)*$I$2/(1+EXP($I$3*(COUNT($J$9:S$9)+$I$4))),TREND($E78:$G78,$E$9:$G$9,S$9))</f>
        <v>#VALUE!</v>
      </c>
      <c r="T78" t="e">
        <f>IF($H78="s-curve",$E78+($G78-$E78)*$I$2/(1+EXP($I$3*(COUNT($J$9:T$9)+$I$4))),TREND($E78:$G78,$E$9:$G$9,T$9))</f>
        <v>#VALUE!</v>
      </c>
      <c r="U78" t="e">
        <f>IF($H78="s-curve",$E78+($G78-$E78)*$I$2/(1+EXP($I$3*(COUNT($J$9:U$9)+$I$4))),TREND($E78:$G78,$E$9:$G$9,U$9))</f>
        <v>#VALUE!</v>
      </c>
      <c r="V78" t="e">
        <f>IF($H78="s-curve",$E78+($G78-$E78)*$I$2/(1+EXP($I$3*(COUNT($J$9:V$9)+$I$4))),TREND($E78:$G78,$E$9:$G$9,V$9))</f>
        <v>#VALUE!</v>
      </c>
      <c r="W78" t="e">
        <f>IF($H78="s-curve",$E78+($G78-$E78)*$I$2/(1+EXP($I$3*(COUNT($J$9:W$9)+$I$4))),TREND($E78:$G78,$E$9:$G$9,W$9))</f>
        <v>#VALUE!</v>
      </c>
      <c r="X78" t="e">
        <f>IF($H78="s-curve",$E78+($G78-$E78)*$I$2/(1+EXP($I$3*(COUNT($J$9:X$9)+$I$4))),TREND($E78:$G78,$E$9:$G$9,X$9))</f>
        <v>#VALUE!</v>
      </c>
      <c r="Y78" t="e">
        <f>IF($H78="s-curve",$E78+($G78-$E78)*$I$2/(1+EXP($I$3*(COUNT($J$9:Y$9)+$I$4))),TREND($E78:$G78,$E$9:$G$9,Y$9))</f>
        <v>#VALUE!</v>
      </c>
      <c r="Z78" t="e">
        <f>IF($H78="s-curve",$E78+($G78-$E78)*$I$2/(1+EXP($I$3*(COUNT($J$9:Z$9)+$I$4))),TREND($E78:$G78,$E$9:$G$9,Z$9))</f>
        <v>#VALUE!</v>
      </c>
      <c r="AA78" t="e">
        <f>IF($H78="s-curve",$E78+($G78-$E78)*$I$2/(1+EXP($I$3*(COUNT($J$9:AA$9)+$I$4))),TREND($E78:$G78,$E$9:$G$9,AA$9))</f>
        <v>#VALUE!</v>
      </c>
      <c r="AB78" t="e">
        <f>IF($H78="s-curve",$E78+($G78-$E78)*$I$2/(1+EXP($I$3*(COUNT($J$9:AB$9)+$I$4))),TREND($E78:$G78,$E$9:$G$9,AB$9))</f>
        <v>#VALUE!</v>
      </c>
      <c r="AC78" t="e">
        <f>IF($H78="s-curve",$E78+($G78-$E78)*$I$2/(1+EXP($I$3*(COUNT($J$9:AC$9)+$I$4))),TREND($E78:$G78,$E$9:$G$9,AC$9))</f>
        <v>#VALUE!</v>
      </c>
      <c r="AD78" t="e">
        <f>IF($H78="s-curve",$E78+($G78-$E78)*$I$2/(1+EXP($I$3*(COUNT($J$9:AD$9)+$I$4))),TREND($E78:$G78,$E$9:$G$9,AD$9))</f>
        <v>#VALUE!</v>
      </c>
      <c r="AE78" t="e">
        <f>IF($H78="s-curve",$E78+($G78-$E78)*$I$2/(1+EXP($I$3*(COUNT($J$9:AE$9)+$I$4))),TREND($E78:$G78,$E$9:$G$9,AE$9))</f>
        <v>#VALUE!</v>
      </c>
      <c r="AF78" t="e">
        <f>IF($H78="s-curve",$E78+($G78-$E78)*$I$2/(1+EXP($I$3*(COUNT($J$9:AF$9)+$I$4))),TREND($E78:$G78,$E$9:$G$9,AF$9))</f>
        <v>#VALUE!</v>
      </c>
      <c r="AG78" t="e">
        <f>IF($H78="s-curve",$E78+($G78-$E78)*$I$2/(1+EXP($I$3*(COUNT($J$9:AG$9)+$I$4))),TREND($E78:$G78,$E$9:$G$9,AG$9))</f>
        <v>#VALUE!</v>
      </c>
      <c r="AH78" t="e">
        <f>IF($H78="s-curve",$E78+($G78-$E78)*$I$2/(1+EXP($I$3*(COUNT($J$9:AH$9)+$I$4))),TREND($E78:$G78,$E$9:$G$9,AH$9))</f>
        <v>#VALUE!</v>
      </c>
      <c r="AI78" t="e">
        <f>IF($H78="s-curve",$E78+($G78-$E78)*$I$2/(1+EXP($I$3*(COUNT($J$9:AI$9)+$I$4))),TREND($E78:$G78,$E$9:$G$9,AI$9))</f>
        <v>#VALUE!</v>
      </c>
      <c r="AJ78" t="e">
        <f>IF($H78="s-curve",$E78+($G78-$E78)*$I$2/(1+EXP($I$3*(COUNT($J$9:AJ$9)+$I$4))),TREND($E78:$G78,$E$9:$G$9,AJ$9))</f>
        <v>#VALUE!</v>
      </c>
      <c r="AK78" t="e">
        <f>IF($H78="s-curve",$E78+($G78-$E78)*$I$2/(1+EXP($I$3*(COUNT($J$9:AK$9)+$I$4))),TREND($E78:$G78,$E$9:$G$9,AK$9))</f>
        <v>#VALUE!</v>
      </c>
      <c r="AL78" t="e">
        <f>IF($H78="s-curve",$E78+($G78-$E78)*$I$2/(1+EXP($I$3*(COUNT($J$9:AL$9)+$I$4))),TREND($E78:$G78,$E$9:$G$9,AL$9))</f>
        <v>#VALUE!</v>
      </c>
      <c r="AM78" t="e">
        <f>IF($H78="s-curve",$E78+($G78-$E78)*$I$2/(1+EXP($I$3*(COUNT($J$9:AM$9)+$I$4))),TREND($E78:$G78,$E$9:$G$9,AM$9))</f>
        <v>#VALUE!</v>
      </c>
    </row>
    <row r="79" spans="1:39" ht="15.75" thickBot="1" x14ac:dyDescent="0.3">
      <c r="A79" s="23"/>
      <c r="B79" s="23"/>
      <c r="C79" s="23" t="s">
        <v>125</v>
      </c>
      <c r="D79" s="23"/>
      <c r="E79" s="23">
        <v>0</v>
      </c>
      <c r="F79" s="23"/>
      <c r="G79" s="23">
        <v>0</v>
      </c>
      <c r="H79" s="8" t="str">
        <f>IF(E79=G79,"n/a",IF(OR(C79="battery electric vehicle",C79="natural gas vehicle",C79="plugin hybrid vehicle",C79="hydrogen vehicle"),"s-curve","linear"))</f>
        <v>n/a</v>
      </c>
      <c r="J79" s="22">
        <f t="shared" si="3"/>
        <v>0</v>
      </c>
      <c r="K79" t="e">
        <f>IF($H79="s-curve",$E79+($G79-$E79)*$I$2/(1+EXP($I$3*(COUNT($J$9:K$9)+$I$4))),TREND($E79:$G79,$E$9:$G$9,K$9))</f>
        <v>#VALUE!</v>
      </c>
      <c r="L79" t="e">
        <f>IF($H79="s-curve",$E79+($G79-$E79)*$I$2/(1+EXP($I$3*(COUNT($J$9:L$9)+$I$4))),TREND($E79:$G79,$E$9:$G$9,L$9))</f>
        <v>#VALUE!</v>
      </c>
      <c r="M79" t="e">
        <f>IF($H79="s-curve",$E79+($G79-$E79)*$I$2/(1+EXP($I$3*(COUNT($J$9:M$9)+$I$4))),TREND($E79:$G79,$E$9:$G$9,M$9))</f>
        <v>#VALUE!</v>
      </c>
      <c r="N79" t="e">
        <f>IF($H79="s-curve",$E79+($G79-$E79)*$I$2/(1+EXP($I$3*(COUNT($J$9:N$9)+$I$4))),TREND($E79:$G79,$E$9:$G$9,N$9))</f>
        <v>#VALUE!</v>
      </c>
      <c r="O79" t="e">
        <f>IF($H79="s-curve",$E79+($G79-$E79)*$I$2/(1+EXP($I$3*(COUNT($J$9:O$9)+$I$4))),TREND($E79:$G79,$E$9:$G$9,O$9))</f>
        <v>#VALUE!</v>
      </c>
      <c r="P79" t="e">
        <f>IF($H79="s-curve",$E79+($G79-$E79)*$I$2/(1+EXP($I$3*(COUNT($J$9:P$9)+$I$4))),TREND($E79:$G79,$E$9:$G$9,P$9))</f>
        <v>#VALUE!</v>
      </c>
      <c r="Q79" t="e">
        <f>IF($H79="s-curve",$E79+($G79-$E79)*$I$2/(1+EXP($I$3*(COUNT($J$9:Q$9)+$I$4))),TREND($E79:$G79,$E$9:$G$9,Q$9))</f>
        <v>#VALUE!</v>
      </c>
      <c r="R79" t="e">
        <f>IF($H79="s-curve",$E79+($G79-$E79)*$I$2/(1+EXP($I$3*(COUNT($J$9:R$9)+$I$4))),TREND($E79:$G79,$E$9:$G$9,R$9))</f>
        <v>#VALUE!</v>
      </c>
      <c r="S79" t="e">
        <f>IF($H79="s-curve",$E79+($G79-$E79)*$I$2/(1+EXP($I$3*(COUNT($J$9:S$9)+$I$4))),TREND($E79:$G79,$E$9:$G$9,S$9))</f>
        <v>#VALUE!</v>
      </c>
      <c r="T79" t="e">
        <f>IF($H79="s-curve",$E79+($G79-$E79)*$I$2/(1+EXP($I$3*(COUNT($J$9:T$9)+$I$4))),TREND($E79:$G79,$E$9:$G$9,T$9))</f>
        <v>#VALUE!</v>
      </c>
      <c r="U79" t="e">
        <f>IF($H79="s-curve",$E79+($G79-$E79)*$I$2/(1+EXP($I$3*(COUNT($J$9:U$9)+$I$4))),TREND($E79:$G79,$E$9:$G$9,U$9))</f>
        <v>#VALUE!</v>
      </c>
      <c r="V79" t="e">
        <f>IF($H79="s-curve",$E79+($G79-$E79)*$I$2/(1+EXP($I$3*(COUNT($J$9:V$9)+$I$4))),TREND($E79:$G79,$E$9:$G$9,V$9))</f>
        <v>#VALUE!</v>
      </c>
      <c r="W79" t="e">
        <f>IF($H79="s-curve",$E79+($G79-$E79)*$I$2/(1+EXP($I$3*(COUNT($J$9:W$9)+$I$4))),TREND($E79:$G79,$E$9:$G$9,W$9))</f>
        <v>#VALUE!</v>
      </c>
      <c r="X79" t="e">
        <f>IF($H79="s-curve",$E79+($G79-$E79)*$I$2/(1+EXP($I$3*(COUNT($J$9:X$9)+$I$4))),TREND($E79:$G79,$E$9:$G$9,X$9))</f>
        <v>#VALUE!</v>
      </c>
      <c r="Y79" t="e">
        <f>IF($H79="s-curve",$E79+($G79-$E79)*$I$2/(1+EXP($I$3*(COUNT($J$9:Y$9)+$I$4))),TREND($E79:$G79,$E$9:$G$9,Y$9))</f>
        <v>#VALUE!</v>
      </c>
      <c r="Z79" t="e">
        <f>IF($H79="s-curve",$E79+($G79-$E79)*$I$2/(1+EXP($I$3*(COUNT($J$9:Z$9)+$I$4))),TREND($E79:$G79,$E$9:$G$9,Z$9))</f>
        <v>#VALUE!</v>
      </c>
      <c r="AA79" t="e">
        <f>IF($H79="s-curve",$E79+($G79-$E79)*$I$2/(1+EXP($I$3*(COUNT($J$9:AA$9)+$I$4))),TREND($E79:$G79,$E$9:$G$9,AA$9))</f>
        <v>#VALUE!</v>
      </c>
      <c r="AB79" t="e">
        <f>IF($H79="s-curve",$E79+($G79-$E79)*$I$2/(1+EXP($I$3*(COUNT($J$9:AB$9)+$I$4))),TREND($E79:$G79,$E$9:$G$9,AB$9))</f>
        <v>#VALUE!</v>
      </c>
      <c r="AC79" t="e">
        <f>IF($H79="s-curve",$E79+($G79-$E79)*$I$2/(1+EXP($I$3*(COUNT($J$9:AC$9)+$I$4))),TREND($E79:$G79,$E$9:$G$9,AC$9))</f>
        <v>#VALUE!</v>
      </c>
      <c r="AD79" t="e">
        <f>IF($H79="s-curve",$E79+($G79-$E79)*$I$2/(1+EXP($I$3*(COUNT($J$9:AD$9)+$I$4))),TREND($E79:$G79,$E$9:$G$9,AD$9))</f>
        <v>#VALUE!</v>
      </c>
      <c r="AE79" t="e">
        <f>IF($H79="s-curve",$E79+($G79-$E79)*$I$2/(1+EXP($I$3*(COUNT($J$9:AE$9)+$I$4))),TREND($E79:$G79,$E$9:$G$9,AE$9))</f>
        <v>#VALUE!</v>
      </c>
      <c r="AF79" t="e">
        <f>IF($H79="s-curve",$E79+($G79-$E79)*$I$2/(1+EXP($I$3*(COUNT($J$9:AF$9)+$I$4))),TREND($E79:$G79,$E$9:$G$9,AF$9))</f>
        <v>#VALUE!</v>
      </c>
      <c r="AG79" t="e">
        <f>IF($H79="s-curve",$E79+($G79-$E79)*$I$2/(1+EXP($I$3*(COUNT($J$9:AG$9)+$I$4))),TREND($E79:$G79,$E$9:$G$9,AG$9))</f>
        <v>#VALUE!</v>
      </c>
      <c r="AH79" t="e">
        <f>IF($H79="s-curve",$E79+($G79-$E79)*$I$2/(1+EXP($I$3*(COUNT($J$9:AH$9)+$I$4))),TREND($E79:$G79,$E$9:$G$9,AH$9))</f>
        <v>#VALUE!</v>
      </c>
      <c r="AI79" t="e">
        <f>IF($H79="s-curve",$E79+($G79-$E79)*$I$2/(1+EXP($I$3*(COUNT($J$9:AI$9)+$I$4))),TREND($E79:$G79,$E$9:$G$9,AI$9))</f>
        <v>#VALUE!</v>
      </c>
      <c r="AJ79" t="e">
        <f>IF($H79="s-curve",$E79+($G79-$E79)*$I$2/(1+EXP($I$3*(COUNT($J$9:AJ$9)+$I$4))),TREND($E79:$G79,$E$9:$G$9,AJ$9))</f>
        <v>#VALUE!</v>
      </c>
      <c r="AK79" t="e">
        <f>IF($H79="s-curve",$E79+($G79-$E79)*$I$2/(1+EXP($I$3*(COUNT($J$9:AK$9)+$I$4))),TREND($E79:$G79,$E$9:$G$9,AK$9))</f>
        <v>#VALUE!</v>
      </c>
      <c r="AL79" t="e">
        <f>IF($H79="s-curve",$E79+($G79-$E79)*$I$2/(1+EXP($I$3*(COUNT($J$9:AL$9)+$I$4))),TREND($E79:$G79,$E$9:$G$9,AL$9))</f>
        <v>#VALUE!</v>
      </c>
      <c r="AM79" t="e">
        <f>IF($H79="s-curve",$E79+($G79-$E79)*$I$2/(1+EXP($I$3*(COUNT($J$9:AM$9)+$I$4))),TREND($E79:$G79,$E$9:$G$9,AM$9))</f>
        <v>#VALUE!</v>
      </c>
    </row>
    <row r="80" spans="1:39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 s="22"/>
      <c r="G80">
        <v>1</v>
      </c>
      <c r="H80" s="7" t="str">
        <f>IF(E80=G80,"n/a",IF(OR(C80="battery electric vehicle",C80="natural gas vehicle",C80="plugin hybrid vehicle"),"s-curve","linear"))</f>
        <v>s-curve</v>
      </c>
      <c r="J80" s="22">
        <f t="shared" si="3"/>
        <v>0</v>
      </c>
      <c r="K80">
        <f>IF($H80="s-curve",$E80+($G80-$E80)*$O$2/(1+EXP($O$3*(COUNT($J$9:K$9)+$O$4))),TREND($E80:$G80,$E$9:$G$9,K$9))</f>
        <v>7.2426485361517731E-2</v>
      </c>
      <c r="L80">
        <f>IF($H80="s-curve",$E80+($G80-$E80)*$O$2/(1+EXP($O$3*(COUNT($J$9:L$9)+$O$4))),TREND($E80:$G80,$E$9:$G$9,L$9))</f>
        <v>9.534946489910949E-2</v>
      </c>
      <c r="M80">
        <f>IF($H80="s-curve",$E80+($G80-$E80)*$O$2/(1+EXP($O$3*(COUNT($J$9:M$9)+$O$4))),TREND($E80:$G80,$E$9:$G$9,M$9))</f>
        <v>0.12455335818741645</v>
      </c>
      <c r="N80">
        <f>IF($H80="s-curve",$E80+($G80-$E80)*$O$2/(1+EXP($O$3*(COUNT($J$9:N$9)+$O$4))),TREND($E80:$G80,$E$9:$G$9,N$9))</f>
        <v>0.16110894957658525</v>
      </c>
      <c r="O80">
        <f>IF($H80="s-curve",$E80+($G80-$E80)*$O$2/(1+EXP($O$3*(COUNT($J$9:O$9)+$O$4))),TREND($E80:$G80,$E$9:$G$9,O$9))</f>
        <v>0.20587037180094736</v>
      </c>
      <c r="P80">
        <f>IF($H80="s-curve",$E80+($G80-$E80)*$O$2/(1+EXP($O$3*(COUNT($J$9:P$9)+$O$4))),TREND($E80:$G80,$E$9:$G$9,P$9))</f>
        <v>0.259225100817846</v>
      </c>
      <c r="Q80">
        <f>IF($H80="s-curve",$E80+($G80-$E80)*$O$2/(1+EXP($O$3*(COUNT($J$9:Q$9)+$O$4))),TREND($E80:$G80,$E$9:$G$9,Q$9))</f>
        <v>0.32082130082460703</v>
      </c>
      <c r="R80">
        <f>IF($H80="s-curve",$E80+($G80-$E80)*$O$2/(1+EXP($O$3*(COUNT($J$9:R$9)+$O$4))),TREND($E80:$G80,$E$9:$G$9,R$9))</f>
        <v>0.38936076605077802</v>
      </c>
      <c r="S80">
        <f>IF($H80="s-curve",$E80+($G80-$E80)*$O$2/(1+EXP($O$3*(COUNT($J$9:S$9)+$O$4))),TREND($E80:$G80,$E$9:$G$9,S$9))</f>
        <v>0.46257015465625045</v>
      </c>
      <c r="T80">
        <f>IF($H80="s-curve",$E80+($G80-$E80)*$O$2/(1+EXP($O$3*(COUNT($J$9:T$9)+$O$4))),TREND($E80:$G80,$E$9:$G$9,T$9))</f>
        <v>0.5374298453437496</v>
      </c>
      <c r="U80">
        <f>IF($H80="s-curve",$E80+($G80-$E80)*$O$2/(1+EXP($O$3*(COUNT($J$9:U$9)+$O$4))),TREND($E80:$G80,$E$9:$G$9,U$9))</f>
        <v>0.61063923394922204</v>
      </c>
      <c r="V80">
        <f>IF($H80="s-curve",$E80+($G80-$E80)*$O$2/(1+EXP($O$3*(COUNT($J$9:V$9)+$O$4))),TREND($E80:$G80,$E$9:$G$9,V$9))</f>
        <v>0.67917869917539297</v>
      </c>
      <c r="W80">
        <f>IF($H80="s-curve",$E80+($G80-$E80)*$O$2/(1+EXP($O$3*(COUNT($J$9:W$9)+$O$4))),TREND($E80:$G80,$E$9:$G$9,W$9))</f>
        <v>0.740774899182154</v>
      </c>
      <c r="X80">
        <f>IF($H80="s-curve",$E80+($G80-$E80)*$O$2/(1+EXP($O$3*(COUNT($J$9:X$9)+$O$4))),TREND($E80:$G80,$E$9:$G$9,X$9))</f>
        <v>0.79412962819905253</v>
      </c>
      <c r="Y80">
        <f>IF($H80="s-curve",$E80+($G80-$E80)*$O$2/(1+EXP($O$3*(COUNT($J$9:Y$9)+$O$4))),TREND($E80:$G80,$E$9:$G$9,Y$9))</f>
        <v>0.83889105042341472</v>
      </c>
      <c r="Z80">
        <f>IF($H80="s-curve",$E80+($G80-$E80)*$O$2/(1+EXP($O$3*(COUNT($J$9:Z$9)+$O$4))),TREND($E80:$G80,$E$9:$G$9,Z$9))</f>
        <v>0.87544664181258358</v>
      </c>
      <c r="AA80">
        <f>IF($H80="s-curve",$E80+($G80-$E80)*$O$2/(1+EXP($O$3*(COUNT($J$9:AA$9)+$O$4))),TREND($E80:$G80,$E$9:$G$9,AA$9))</f>
        <v>0.90465053510089055</v>
      </c>
      <c r="AB80">
        <f>IF($H80="s-curve",$E80+($G80-$E80)*$O$2/(1+EXP($O$3*(COUNT($J$9:AB$9)+$O$4))),TREND($E80:$G80,$E$9:$G$9,AB$9))</f>
        <v>0.92757351463848225</v>
      </c>
      <c r="AC80">
        <f>IF($H80="s-curve",$E80+($G80-$E80)*$O$2/(1+EXP($O$3*(COUNT($J$9:AC$9)+$O$4))),TREND($E80:$G80,$E$9:$G$9,AC$9))</f>
        <v>0.94531868278405917</v>
      </c>
      <c r="AD80">
        <f>IF($H80="s-curve",$E80+($G80-$E80)*$O$2/(1+EXP($O$3*(COUNT($J$9:AD$9)+$O$4))),TREND($E80:$G80,$E$9:$G$9,AD$9))</f>
        <v>0.95890872179953501</v>
      </c>
      <c r="AE80">
        <f>IF($H80="s-curve",$E80+($G80-$E80)*$O$2/(1+EXP($O$3*(COUNT($J$9:AE$9)+$O$4))),TREND($E80:$G80,$E$9:$G$9,AE$9))</f>
        <v>0.96923114064285198</v>
      </c>
      <c r="AF80">
        <f>IF($H80="s-curve",$E80+($G80-$E80)*$O$2/(1+EXP($O$3*(COUNT($J$9:AF$9)+$O$4))),TREND($E80:$G80,$E$9:$G$9,AF$9))</f>
        <v>0.97702263008997436</v>
      </c>
      <c r="AG80">
        <f>IF($H80="s-curve",$E80+($G80-$E80)*$O$2/(1+EXP($O$3*(COUNT($J$9:AG$9)+$O$4))),TREND($E80:$G80,$E$9:$G$9,AG$9))</f>
        <v>0.98287596668427235</v>
      </c>
      <c r="AH80">
        <f>IF($H80="s-curve",$E80+($G80-$E80)*$O$2/(1+EXP($O$3*(COUNT($J$9:AH$9)+$O$4))),TREND($E80:$G80,$E$9:$G$9,AH$9))</f>
        <v>0.98725765053588843</v>
      </c>
      <c r="AI80">
        <f>IF($H80="s-curve",$E80+($G80-$E80)*$O$2/(1+EXP($O$3*(COUNT($J$9:AI$9)+$O$4))),TREND($E80:$G80,$E$9:$G$9,AI$9))</f>
        <v>0.99052895641805383</v>
      </c>
      <c r="AJ80">
        <f>IF($H80="s-curve",$E80+($G80-$E80)*$O$2/(1+EXP($O$3*(COUNT($J$9:AJ$9)+$O$4))),TREND($E80:$G80,$E$9:$G$9,AJ$9))</f>
        <v>0.99296641284500486</v>
      </c>
      <c r="AK80">
        <f>IF($H80="s-curve",$E80+($G80-$E80)*$O$2/(1+EXP($O$3*(COUNT($J$9:AK$9)+$O$4))),TREND($E80:$G80,$E$9:$G$9,AK$9))</f>
        <v>0.99477987430644166</v>
      </c>
      <c r="AL80">
        <f>IF($H80="s-curve",$E80+($G80-$E80)*$O$2/(1+EXP($O$3*(COUNT($J$9:AL$9)+$O$4))),TREND($E80:$G80,$E$9:$G$9,AL$9))</f>
        <v>0.99612759655932892</v>
      </c>
      <c r="AM80">
        <f>IF($H80="s-curve",$E80+($G80-$E80)*$O$2/(1+EXP($O$3*(COUNT($J$9:AM$9)+$O$4))),TREND($E80:$G80,$E$9:$G$9,AM$9))</f>
        <v>0.99712837084429951</v>
      </c>
    </row>
    <row r="81" spans="1:39" x14ac:dyDescent="0.25">
      <c r="C81" t="s">
        <v>2</v>
      </c>
      <c r="E81" s="22">
        <f>'SYVbT-passenger'!C7/SUM('SYVbT-passenger'!7:7)</f>
        <v>0</v>
      </c>
      <c r="F81" s="22"/>
      <c r="G81">
        <v>0</v>
      </c>
      <c r="H81" s="7" t="str">
        <f>IF(E81=G81,"n/a",IF(OR(C81="battery electric vehicle",C81="natural gas vehicle",C81="plugin hybrid vehicle"),"s-curve","linear"))</f>
        <v>n/a</v>
      </c>
      <c r="J81" s="22">
        <f t="shared" si="3"/>
        <v>0</v>
      </c>
      <c r="K81" t="e">
        <f>IF($H81="s-curve",$E81+($G81-$E81)*$I$2/(1+EXP($I$3*(COUNT($J$9:K$9)+$I$4))),TREND($E81:$G81,$E$9:$G$9,K$9))</f>
        <v>#VALUE!</v>
      </c>
      <c r="L81" t="e">
        <f>IF($H81="s-curve",$E81+($G81-$E81)*$I$2/(1+EXP($I$3*(COUNT($J$9:L$9)+$I$4))),TREND($E81:$G81,$E$9:$G$9,L$9))</f>
        <v>#VALUE!</v>
      </c>
      <c r="M81" t="e">
        <f>IF($H81="s-curve",$E81+($G81-$E81)*$I$2/(1+EXP($I$3*(COUNT($J$9:M$9)+$I$4))),TREND($E81:$G81,$E$9:$G$9,M$9))</f>
        <v>#VALUE!</v>
      </c>
      <c r="N81" t="e">
        <f>IF($H81="s-curve",$E81+($G81-$E81)*$I$2/(1+EXP($I$3*(COUNT($J$9:N$9)+$I$4))),TREND($E81:$G81,$E$9:$G$9,N$9))</f>
        <v>#VALUE!</v>
      </c>
      <c r="O81" t="e">
        <f>IF($H81="s-curve",$E81+($G81-$E81)*$I$2/(1+EXP($I$3*(COUNT($J$9:O$9)+$I$4))),TREND($E81:$G81,$E$9:$G$9,O$9))</f>
        <v>#VALUE!</v>
      </c>
      <c r="P81" t="e">
        <f>IF($H81="s-curve",$E81+($G81-$E81)*$I$2/(1+EXP($I$3*(COUNT($J$9:P$9)+$I$4))),TREND($E81:$G81,$E$9:$G$9,P$9))</f>
        <v>#VALUE!</v>
      </c>
      <c r="Q81" t="e">
        <f>IF($H81="s-curve",$E81+($G81-$E81)*$I$2/(1+EXP($I$3*(COUNT($J$9:Q$9)+$I$4))),TREND($E81:$G81,$E$9:$G$9,Q$9))</f>
        <v>#VALUE!</v>
      </c>
      <c r="R81" t="e">
        <f>IF($H81="s-curve",$E81+($G81-$E81)*$I$2/(1+EXP($I$3*(COUNT($J$9:R$9)+$I$4))),TREND($E81:$G81,$E$9:$G$9,R$9))</f>
        <v>#VALUE!</v>
      </c>
      <c r="S81" t="e">
        <f>IF($H81="s-curve",$E81+($G81-$E81)*$I$2/(1+EXP($I$3*(COUNT($J$9:S$9)+$I$4))),TREND($E81:$G81,$E$9:$G$9,S$9))</f>
        <v>#VALUE!</v>
      </c>
      <c r="T81" t="e">
        <f>IF($H81="s-curve",$E81+($G81-$E81)*$I$2/(1+EXP($I$3*(COUNT($J$9:T$9)+$I$4))),TREND($E81:$G81,$E$9:$G$9,T$9))</f>
        <v>#VALUE!</v>
      </c>
      <c r="U81" t="e">
        <f>IF($H81="s-curve",$E81+($G81-$E81)*$I$2/(1+EXP($I$3*(COUNT($J$9:U$9)+$I$4))),TREND($E81:$G81,$E$9:$G$9,U$9))</f>
        <v>#VALUE!</v>
      </c>
      <c r="V81" t="e">
        <f>IF($H81="s-curve",$E81+($G81-$E81)*$I$2/(1+EXP($I$3*(COUNT($J$9:V$9)+$I$4))),TREND($E81:$G81,$E$9:$G$9,V$9))</f>
        <v>#VALUE!</v>
      </c>
      <c r="W81" t="e">
        <f>IF($H81="s-curve",$E81+($G81-$E81)*$I$2/(1+EXP($I$3*(COUNT($J$9:W$9)+$I$4))),TREND($E81:$G81,$E$9:$G$9,W$9))</f>
        <v>#VALUE!</v>
      </c>
      <c r="X81" t="e">
        <f>IF($H81="s-curve",$E81+($G81-$E81)*$I$2/(1+EXP($I$3*(COUNT($J$9:X$9)+$I$4))),TREND($E81:$G81,$E$9:$G$9,X$9))</f>
        <v>#VALUE!</v>
      </c>
      <c r="Y81" t="e">
        <f>IF($H81="s-curve",$E81+($G81-$E81)*$I$2/(1+EXP($I$3*(COUNT($J$9:Y$9)+$I$4))),TREND($E81:$G81,$E$9:$G$9,Y$9))</f>
        <v>#VALUE!</v>
      </c>
      <c r="Z81" t="e">
        <f>IF($H81="s-curve",$E81+($G81-$E81)*$I$2/(1+EXP($I$3*(COUNT($J$9:Z$9)+$I$4))),TREND($E81:$G81,$E$9:$G$9,Z$9))</f>
        <v>#VALUE!</v>
      </c>
      <c r="AA81" t="e">
        <f>IF($H81="s-curve",$E81+($G81-$E81)*$I$2/(1+EXP($I$3*(COUNT($J$9:AA$9)+$I$4))),TREND($E81:$G81,$E$9:$G$9,AA$9))</f>
        <v>#VALUE!</v>
      </c>
      <c r="AB81" t="e">
        <f>IF($H81="s-curve",$E81+($G81-$E81)*$I$2/(1+EXP($I$3*(COUNT($J$9:AB$9)+$I$4))),TREND($E81:$G81,$E$9:$G$9,AB$9))</f>
        <v>#VALUE!</v>
      </c>
      <c r="AC81" t="e">
        <f>IF($H81="s-curve",$E81+($G81-$E81)*$I$2/(1+EXP($I$3*(COUNT($J$9:AC$9)+$I$4))),TREND($E81:$G81,$E$9:$G$9,AC$9))</f>
        <v>#VALUE!</v>
      </c>
      <c r="AD81" t="e">
        <f>IF($H81="s-curve",$E81+($G81-$E81)*$I$2/(1+EXP($I$3*(COUNT($J$9:AD$9)+$I$4))),TREND($E81:$G81,$E$9:$G$9,AD$9))</f>
        <v>#VALUE!</v>
      </c>
      <c r="AE81" t="e">
        <f>IF($H81="s-curve",$E81+($G81-$E81)*$I$2/(1+EXP($I$3*(COUNT($J$9:AE$9)+$I$4))),TREND($E81:$G81,$E$9:$G$9,AE$9))</f>
        <v>#VALUE!</v>
      </c>
      <c r="AF81" t="e">
        <f>IF($H81="s-curve",$E81+($G81-$E81)*$I$2/(1+EXP($I$3*(COUNT($J$9:AF$9)+$I$4))),TREND($E81:$G81,$E$9:$G$9,AF$9))</f>
        <v>#VALUE!</v>
      </c>
      <c r="AG81" t="e">
        <f>IF($H81="s-curve",$E81+($G81-$E81)*$I$2/(1+EXP($I$3*(COUNT($J$9:AG$9)+$I$4))),TREND($E81:$G81,$E$9:$G$9,AG$9))</f>
        <v>#VALUE!</v>
      </c>
      <c r="AH81" t="e">
        <f>IF($H81="s-curve",$E81+($G81-$E81)*$I$2/(1+EXP($I$3*(COUNT($J$9:AH$9)+$I$4))),TREND($E81:$G81,$E$9:$G$9,AH$9))</f>
        <v>#VALUE!</v>
      </c>
      <c r="AI81" t="e">
        <f>IF($H81="s-curve",$E81+($G81-$E81)*$I$2/(1+EXP($I$3*(COUNT($J$9:AI$9)+$I$4))),TREND($E81:$G81,$E$9:$G$9,AI$9))</f>
        <v>#VALUE!</v>
      </c>
      <c r="AJ81" t="e">
        <f>IF($H81="s-curve",$E81+($G81-$E81)*$I$2/(1+EXP($I$3*(COUNT($J$9:AJ$9)+$I$4))),TREND($E81:$G81,$E$9:$G$9,AJ$9))</f>
        <v>#VALUE!</v>
      </c>
      <c r="AK81" t="e">
        <f>IF($H81="s-curve",$E81+($G81-$E81)*$I$2/(1+EXP($I$3*(COUNT($J$9:AK$9)+$I$4))),TREND($E81:$G81,$E$9:$G$9,AK$9))</f>
        <v>#VALUE!</v>
      </c>
      <c r="AL81" t="e">
        <f>IF($H81="s-curve",$E81+($G81-$E81)*$I$2/(1+EXP($I$3*(COUNT($J$9:AL$9)+$I$4))),TREND($E81:$G81,$E$9:$G$9,AL$9))</f>
        <v>#VALUE!</v>
      </c>
      <c r="AM81" t="e">
        <f>IF($H81="s-curve",$E81+($G81-$E81)*$I$2/(1+EXP($I$3*(COUNT($J$9:AM$9)+$I$4))),TREND($E81:$G81,$E$9:$G$9,AM$9))</f>
        <v>#VALUE!</v>
      </c>
    </row>
    <row r="82" spans="1:39" x14ac:dyDescent="0.25">
      <c r="C82" t="s">
        <v>3</v>
      </c>
      <c r="E82">
        <v>3</v>
      </c>
      <c r="F82"/>
      <c r="G82">
        <v>3</v>
      </c>
      <c r="H82" s="7" t="str">
        <f>IF(E82=G82,"n/a",IF(OR(C82="battery electric vehicle",C82="natural gas vehicle",C82="plugin hybrid vehicle"),"s-curve","linear"))</f>
        <v>n/a</v>
      </c>
      <c r="J82" s="22">
        <f t="shared" si="3"/>
        <v>3</v>
      </c>
      <c r="K82" t="e">
        <f>IF($H82="s-curve",$E82+($G82-$E82)*$I$2/(1+EXP($I$3*(COUNT($J$9:K$9)+$I$4))),TREND($E82:$G82,$E$9:$G$9,K$9))</f>
        <v>#VALUE!</v>
      </c>
      <c r="L82" t="e">
        <f>IF($H82="s-curve",$E82+($G82-$E82)*$I$2/(1+EXP($I$3*(COUNT($J$9:L$9)+$I$4))),TREND($E82:$G82,$E$9:$G$9,L$9))</f>
        <v>#VALUE!</v>
      </c>
      <c r="M82" t="e">
        <f>IF($H82="s-curve",$E82+($G82-$E82)*$I$2/(1+EXP($I$3*(COUNT($J$9:M$9)+$I$4))),TREND($E82:$G82,$E$9:$G$9,M$9))</f>
        <v>#VALUE!</v>
      </c>
      <c r="N82" t="e">
        <f>IF($H82="s-curve",$E82+($G82-$E82)*$I$2/(1+EXP($I$3*(COUNT($J$9:N$9)+$I$4))),TREND($E82:$G82,$E$9:$G$9,N$9))</f>
        <v>#VALUE!</v>
      </c>
      <c r="O82" t="e">
        <f>IF($H82="s-curve",$E82+($G82-$E82)*$I$2/(1+EXP($I$3*(COUNT($J$9:O$9)+$I$4))),TREND($E82:$G82,$E$9:$G$9,O$9))</f>
        <v>#VALUE!</v>
      </c>
      <c r="P82" t="e">
        <f>IF($H82="s-curve",$E82+($G82-$E82)*$I$2/(1+EXP($I$3*(COUNT($J$9:P$9)+$I$4))),TREND($E82:$G82,$E$9:$G$9,P$9))</f>
        <v>#VALUE!</v>
      </c>
      <c r="Q82" t="e">
        <f>IF($H82="s-curve",$E82+($G82-$E82)*$I$2/(1+EXP($I$3*(COUNT($J$9:Q$9)+$I$4))),TREND($E82:$G82,$E$9:$G$9,Q$9))</f>
        <v>#VALUE!</v>
      </c>
      <c r="R82" t="e">
        <f>IF($H82="s-curve",$E82+($G82-$E82)*$I$2/(1+EXP($I$3*(COUNT($J$9:R$9)+$I$4))),TREND($E82:$G82,$E$9:$G$9,R$9))</f>
        <v>#VALUE!</v>
      </c>
      <c r="S82" t="e">
        <f>IF($H82="s-curve",$E82+($G82-$E82)*$I$2/(1+EXP($I$3*(COUNT($J$9:S$9)+$I$4))),TREND($E82:$G82,$E$9:$G$9,S$9))</f>
        <v>#VALUE!</v>
      </c>
      <c r="T82" t="e">
        <f>IF($H82="s-curve",$E82+($G82-$E82)*$I$2/(1+EXP($I$3*(COUNT($J$9:T$9)+$I$4))),TREND($E82:$G82,$E$9:$G$9,T$9))</f>
        <v>#VALUE!</v>
      </c>
      <c r="U82" t="e">
        <f>IF($H82="s-curve",$E82+($G82-$E82)*$I$2/(1+EXP($I$3*(COUNT($J$9:U$9)+$I$4))),TREND($E82:$G82,$E$9:$G$9,U$9))</f>
        <v>#VALUE!</v>
      </c>
      <c r="V82" t="e">
        <f>IF($H82="s-curve",$E82+($G82-$E82)*$I$2/(1+EXP($I$3*(COUNT($J$9:V$9)+$I$4))),TREND($E82:$G82,$E$9:$G$9,V$9))</f>
        <v>#VALUE!</v>
      </c>
      <c r="W82" t="e">
        <f>IF($H82="s-curve",$E82+($G82-$E82)*$I$2/(1+EXP($I$3*(COUNT($J$9:W$9)+$I$4))),TREND($E82:$G82,$E$9:$G$9,W$9))</f>
        <v>#VALUE!</v>
      </c>
      <c r="X82" t="e">
        <f>IF($H82="s-curve",$E82+($G82-$E82)*$I$2/(1+EXP($I$3*(COUNT($J$9:X$9)+$I$4))),TREND($E82:$G82,$E$9:$G$9,X$9))</f>
        <v>#VALUE!</v>
      </c>
      <c r="Y82" t="e">
        <f>IF($H82="s-curve",$E82+($G82-$E82)*$I$2/(1+EXP($I$3*(COUNT($J$9:Y$9)+$I$4))),TREND($E82:$G82,$E$9:$G$9,Y$9))</f>
        <v>#VALUE!</v>
      </c>
      <c r="Z82" t="e">
        <f>IF($H82="s-curve",$E82+($G82-$E82)*$I$2/(1+EXP($I$3*(COUNT($J$9:Z$9)+$I$4))),TREND($E82:$G82,$E$9:$G$9,Z$9))</f>
        <v>#VALUE!</v>
      </c>
      <c r="AA82" t="e">
        <f>IF($H82="s-curve",$E82+($G82-$E82)*$I$2/(1+EXP($I$3*(COUNT($J$9:AA$9)+$I$4))),TREND($E82:$G82,$E$9:$G$9,AA$9))</f>
        <v>#VALUE!</v>
      </c>
      <c r="AB82" t="e">
        <f>IF($H82="s-curve",$E82+($G82-$E82)*$I$2/(1+EXP($I$3*(COUNT($J$9:AB$9)+$I$4))),TREND($E82:$G82,$E$9:$G$9,AB$9))</f>
        <v>#VALUE!</v>
      </c>
      <c r="AC82" t="e">
        <f>IF($H82="s-curve",$E82+($G82-$E82)*$I$2/(1+EXP($I$3*(COUNT($J$9:AC$9)+$I$4))),TREND($E82:$G82,$E$9:$G$9,AC$9))</f>
        <v>#VALUE!</v>
      </c>
      <c r="AD82" t="e">
        <f>IF($H82="s-curve",$E82+($G82-$E82)*$I$2/(1+EXP($I$3*(COUNT($J$9:AD$9)+$I$4))),TREND($E82:$G82,$E$9:$G$9,AD$9))</f>
        <v>#VALUE!</v>
      </c>
      <c r="AE82" t="e">
        <f>IF($H82="s-curve",$E82+($G82-$E82)*$I$2/(1+EXP($I$3*(COUNT($J$9:AE$9)+$I$4))),TREND($E82:$G82,$E$9:$G$9,AE$9))</f>
        <v>#VALUE!</v>
      </c>
      <c r="AF82" t="e">
        <f>IF($H82="s-curve",$E82+($G82-$E82)*$I$2/(1+EXP($I$3*(COUNT($J$9:AF$9)+$I$4))),TREND($E82:$G82,$E$9:$G$9,AF$9))</f>
        <v>#VALUE!</v>
      </c>
      <c r="AG82" t="e">
        <f>IF($H82="s-curve",$E82+($G82-$E82)*$I$2/(1+EXP($I$3*(COUNT($J$9:AG$9)+$I$4))),TREND($E82:$G82,$E$9:$G$9,AG$9))</f>
        <v>#VALUE!</v>
      </c>
      <c r="AH82" t="e">
        <f>IF($H82="s-curve",$E82+($G82-$E82)*$I$2/(1+EXP($I$3*(COUNT($J$9:AH$9)+$I$4))),TREND($E82:$G82,$E$9:$G$9,AH$9))</f>
        <v>#VALUE!</v>
      </c>
      <c r="AI82" t="e">
        <f>IF($H82="s-curve",$E82+($G82-$E82)*$I$2/(1+EXP($I$3*(COUNT($J$9:AI$9)+$I$4))),TREND($E82:$G82,$E$9:$G$9,AI$9))</f>
        <v>#VALUE!</v>
      </c>
      <c r="AJ82" t="e">
        <f>IF($H82="s-curve",$E82+($G82-$E82)*$I$2/(1+EXP($I$3*(COUNT($J$9:AJ$9)+$I$4))),TREND($E82:$G82,$E$9:$G$9,AJ$9))</f>
        <v>#VALUE!</v>
      </c>
      <c r="AK82" t="e">
        <f>IF($H82="s-curve",$E82+($G82-$E82)*$I$2/(1+EXP($I$3*(COUNT($J$9:AK$9)+$I$4))),TREND($E82:$G82,$E$9:$G$9,AK$9))</f>
        <v>#VALUE!</v>
      </c>
      <c r="AL82" t="e">
        <f>IF($H82="s-curve",$E82+($G82-$E82)*$I$2/(1+EXP($I$3*(COUNT($J$9:AL$9)+$I$4))),TREND($E82:$G82,$E$9:$G$9,AL$9))</f>
        <v>#VALUE!</v>
      </c>
      <c r="AM82" t="e">
        <f>IF($H82="s-curve",$E82+($G82-$E82)*$I$2/(1+EXP($I$3*(COUNT($J$9:AM$9)+$I$4))),TREND($E82:$G82,$E$9:$G$9,AM$9))</f>
        <v>#VALUE!</v>
      </c>
    </row>
    <row r="83" spans="1:39" x14ac:dyDescent="0.25">
      <c r="C83" t="s">
        <v>4</v>
      </c>
      <c r="E83" s="22">
        <f>'SYVbT-passenger'!E7/SUM('SYVbT-passenger'!7:7)</f>
        <v>0</v>
      </c>
      <c r="F83" s="22"/>
      <c r="G83">
        <v>0</v>
      </c>
      <c r="H83" s="7" t="str">
        <f>IF(E83=G83,"n/a",IF(OR(C83="battery electric vehicle",C83="natural gas vehicle",C83="plugin hybrid vehicle"),"s-curve","linear"))</f>
        <v>n/a</v>
      </c>
      <c r="J83" s="22">
        <f t="shared" si="3"/>
        <v>0</v>
      </c>
      <c r="K83" t="e">
        <f>IF($H83="s-curve",$E83+($G83-$E83)*$I$2/(1+EXP($I$3*(COUNT($J$9:K$9)+$I$4))),TREND($E83:$G83,$E$9:$G$9,K$9))</f>
        <v>#VALUE!</v>
      </c>
      <c r="L83" t="e">
        <f>IF($H83="s-curve",$E83+($G83-$E83)*$I$2/(1+EXP($I$3*(COUNT($J$9:L$9)+$I$4))),TREND($E83:$G83,$E$9:$G$9,L$9))</f>
        <v>#VALUE!</v>
      </c>
      <c r="M83" t="e">
        <f>IF($H83="s-curve",$E83+($G83-$E83)*$I$2/(1+EXP($I$3*(COUNT($J$9:M$9)+$I$4))),TREND($E83:$G83,$E$9:$G$9,M$9))</f>
        <v>#VALUE!</v>
      </c>
      <c r="N83" t="e">
        <f>IF($H83="s-curve",$E83+($G83-$E83)*$I$2/(1+EXP($I$3*(COUNT($J$9:N$9)+$I$4))),TREND($E83:$G83,$E$9:$G$9,N$9))</f>
        <v>#VALUE!</v>
      </c>
      <c r="O83" t="e">
        <f>IF($H83="s-curve",$E83+($G83-$E83)*$I$2/(1+EXP($I$3*(COUNT($J$9:O$9)+$I$4))),TREND($E83:$G83,$E$9:$G$9,O$9))</f>
        <v>#VALUE!</v>
      </c>
      <c r="P83" t="e">
        <f>IF($H83="s-curve",$E83+($G83-$E83)*$I$2/(1+EXP($I$3*(COUNT($J$9:P$9)+$I$4))),TREND($E83:$G83,$E$9:$G$9,P$9))</f>
        <v>#VALUE!</v>
      </c>
      <c r="Q83" t="e">
        <f>IF($H83="s-curve",$E83+($G83-$E83)*$I$2/(1+EXP($I$3*(COUNT($J$9:Q$9)+$I$4))),TREND($E83:$G83,$E$9:$G$9,Q$9))</f>
        <v>#VALUE!</v>
      </c>
      <c r="R83" t="e">
        <f>IF($H83="s-curve",$E83+($G83-$E83)*$I$2/(1+EXP($I$3*(COUNT($J$9:R$9)+$I$4))),TREND($E83:$G83,$E$9:$G$9,R$9))</f>
        <v>#VALUE!</v>
      </c>
      <c r="S83" t="e">
        <f>IF($H83="s-curve",$E83+($G83-$E83)*$I$2/(1+EXP($I$3*(COUNT($J$9:S$9)+$I$4))),TREND($E83:$G83,$E$9:$G$9,S$9))</f>
        <v>#VALUE!</v>
      </c>
      <c r="T83" t="e">
        <f>IF($H83="s-curve",$E83+($G83-$E83)*$I$2/(1+EXP($I$3*(COUNT($J$9:T$9)+$I$4))),TREND($E83:$G83,$E$9:$G$9,T$9))</f>
        <v>#VALUE!</v>
      </c>
      <c r="U83" t="e">
        <f>IF($H83="s-curve",$E83+($G83-$E83)*$I$2/(1+EXP($I$3*(COUNT($J$9:U$9)+$I$4))),TREND($E83:$G83,$E$9:$G$9,U$9))</f>
        <v>#VALUE!</v>
      </c>
      <c r="V83" t="e">
        <f>IF($H83="s-curve",$E83+($G83-$E83)*$I$2/(1+EXP($I$3*(COUNT($J$9:V$9)+$I$4))),TREND($E83:$G83,$E$9:$G$9,V$9))</f>
        <v>#VALUE!</v>
      </c>
      <c r="W83" t="e">
        <f>IF($H83="s-curve",$E83+($G83-$E83)*$I$2/(1+EXP($I$3*(COUNT($J$9:W$9)+$I$4))),TREND($E83:$G83,$E$9:$G$9,W$9))</f>
        <v>#VALUE!</v>
      </c>
      <c r="X83" t="e">
        <f>IF($H83="s-curve",$E83+($G83-$E83)*$I$2/(1+EXP($I$3*(COUNT($J$9:X$9)+$I$4))),TREND($E83:$G83,$E$9:$G$9,X$9))</f>
        <v>#VALUE!</v>
      </c>
      <c r="Y83" t="e">
        <f>IF($H83="s-curve",$E83+($G83-$E83)*$I$2/(1+EXP($I$3*(COUNT($J$9:Y$9)+$I$4))),TREND($E83:$G83,$E$9:$G$9,Y$9))</f>
        <v>#VALUE!</v>
      </c>
      <c r="Z83" t="e">
        <f>IF($H83="s-curve",$E83+($G83-$E83)*$I$2/(1+EXP($I$3*(COUNT($J$9:Z$9)+$I$4))),TREND($E83:$G83,$E$9:$G$9,Z$9))</f>
        <v>#VALUE!</v>
      </c>
      <c r="AA83" t="e">
        <f>IF($H83="s-curve",$E83+($G83-$E83)*$I$2/(1+EXP($I$3*(COUNT($J$9:AA$9)+$I$4))),TREND($E83:$G83,$E$9:$G$9,AA$9))</f>
        <v>#VALUE!</v>
      </c>
      <c r="AB83" t="e">
        <f>IF($H83="s-curve",$E83+($G83-$E83)*$I$2/(1+EXP($I$3*(COUNT($J$9:AB$9)+$I$4))),TREND($E83:$G83,$E$9:$G$9,AB$9))</f>
        <v>#VALUE!</v>
      </c>
      <c r="AC83" t="e">
        <f>IF($H83="s-curve",$E83+($G83-$E83)*$I$2/(1+EXP($I$3*(COUNT($J$9:AC$9)+$I$4))),TREND($E83:$G83,$E$9:$G$9,AC$9))</f>
        <v>#VALUE!</v>
      </c>
      <c r="AD83" t="e">
        <f>IF($H83="s-curve",$E83+($G83-$E83)*$I$2/(1+EXP($I$3*(COUNT($J$9:AD$9)+$I$4))),TREND($E83:$G83,$E$9:$G$9,AD$9))</f>
        <v>#VALUE!</v>
      </c>
      <c r="AE83" t="e">
        <f>IF($H83="s-curve",$E83+($G83-$E83)*$I$2/(1+EXP($I$3*(COUNT($J$9:AE$9)+$I$4))),TREND($E83:$G83,$E$9:$G$9,AE$9))</f>
        <v>#VALUE!</v>
      </c>
      <c r="AF83" t="e">
        <f>IF($H83="s-curve",$E83+($G83-$E83)*$I$2/(1+EXP($I$3*(COUNT($J$9:AF$9)+$I$4))),TREND($E83:$G83,$E$9:$G$9,AF$9))</f>
        <v>#VALUE!</v>
      </c>
      <c r="AG83" t="e">
        <f>IF($H83="s-curve",$E83+($G83-$E83)*$I$2/(1+EXP($I$3*(COUNT($J$9:AG$9)+$I$4))),TREND($E83:$G83,$E$9:$G$9,AG$9))</f>
        <v>#VALUE!</v>
      </c>
      <c r="AH83" t="e">
        <f>IF($H83="s-curve",$E83+($G83-$E83)*$I$2/(1+EXP($I$3*(COUNT($J$9:AH$9)+$I$4))),TREND($E83:$G83,$E$9:$G$9,AH$9))</f>
        <v>#VALUE!</v>
      </c>
      <c r="AI83" t="e">
        <f>IF($H83="s-curve",$E83+($G83-$E83)*$I$2/(1+EXP($I$3*(COUNT($J$9:AI$9)+$I$4))),TREND($E83:$G83,$E$9:$G$9,AI$9))</f>
        <v>#VALUE!</v>
      </c>
      <c r="AJ83" t="e">
        <f>IF($H83="s-curve",$E83+($G83-$E83)*$I$2/(1+EXP($I$3*(COUNT($J$9:AJ$9)+$I$4))),TREND($E83:$G83,$E$9:$G$9,AJ$9))</f>
        <v>#VALUE!</v>
      </c>
      <c r="AK83" t="e">
        <f>IF($H83="s-curve",$E83+($G83-$E83)*$I$2/(1+EXP($I$3*(COUNT($J$9:AK$9)+$I$4))),TREND($E83:$G83,$E$9:$G$9,AK$9))</f>
        <v>#VALUE!</v>
      </c>
      <c r="AL83" t="e">
        <f>IF($H83="s-curve",$E83+($G83-$E83)*$I$2/(1+EXP($I$3*(COUNT($J$9:AL$9)+$I$4))),TREND($E83:$G83,$E$9:$G$9,AL$9))</f>
        <v>#VALUE!</v>
      </c>
      <c r="AM83" t="e">
        <f>IF($H83="s-curve",$E83+($G83-$E83)*$I$2/(1+EXP($I$3*(COUNT($J$9:AM$9)+$I$4))),TREND($E83:$G83,$E$9:$G$9,AM$9))</f>
        <v>#VALUE!</v>
      </c>
    </row>
    <row r="84" spans="1:39" x14ac:dyDescent="0.25">
      <c r="C84" t="s">
        <v>5</v>
      </c>
      <c r="E84" s="22">
        <f>'SYVbT-passenger'!F7/SUM('SYVbT-passenger'!7:7)</f>
        <v>0</v>
      </c>
      <c r="F84" s="22"/>
      <c r="G84">
        <v>0</v>
      </c>
      <c r="H84" s="7" t="str">
        <f>IF(E84=G84,"n/a",IF(OR(C84="battery electric vehicle",C84="natural gas vehicle",C84="plugin hybrid vehicle"),"s-curve","linear"))</f>
        <v>n/a</v>
      </c>
      <c r="J84" s="22">
        <f t="shared" si="3"/>
        <v>0</v>
      </c>
      <c r="K84" t="e">
        <f>IF($H84="s-curve",$E84+($G84-$E84)*$I$2/(1+EXP($I$3*(COUNT($J$9:K$9)+$I$4))),TREND($E84:$G84,$E$9:$G$9,K$9))</f>
        <v>#VALUE!</v>
      </c>
      <c r="L84" t="e">
        <f>IF($H84="s-curve",$E84+($G84-$E84)*$I$2/(1+EXP($I$3*(COUNT($J$9:L$9)+$I$4))),TREND($E84:$G84,$E$9:$G$9,L$9))</f>
        <v>#VALUE!</v>
      </c>
      <c r="M84" t="e">
        <f>IF($H84="s-curve",$E84+($G84-$E84)*$I$2/(1+EXP($I$3*(COUNT($J$9:M$9)+$I$4))),TREND($E84:$G84,$E$9:$G$9,M$9))</f>
        <v>#VALUE!</v>
      </c>
      <c r="N84" t="e">
        <f>IF($H84="s-curve",$E84+($G84-$E84)*$I$2/(1+EXP($I$3*(COUNT($J$9:N$9)+$I$4))),TREND($E84:$G84,$E$9:$G$9,N$9))</f>
        <v>#VALUE!</v>
      </c>
      <c r="O84" t="e">
        <f>IF($H84="s-curve",$E84+($G84-$E84)*$I$2/(1+EXP($I$3*(COUNT($J$9:O$9)+$I$4))),TREND($E84:$G84,$E$9:$G$9,O$9))</f>
        <v>#VALUE!</v>
      </c>
      <c r="P84" t="e">
        <f>IF($H84="s-curve",$E84+($G84-$E84)*$I$2/(1+EXP($I$3*(COUNT($J$9:P$9)+$I$4))),TREND($E84:$G84,$E$9:$G$9,P$9))</f>
        <v>#VALUE!</v>
      </c>
      <c r="Q84" t="e">
        <f>IF($H84="s-curve",$E84+($G84-$E84)*$I$2/(1+EXP($I$3*(COUNT($J$9:Q$9)+$I$4))),TREND($E84:$G84,$E$9:$G$9,Q$9))</f>
        <v>#VALUE!</v>
      </c>
      <c r="R84" t="e">
        <f>IF($H84="s-curve",$E84+($G84-$E84)*$I$2/(1+EXP($I$3*(COUNT($J$9:R$9)+$I$4))),TREND($E84:$G84,$E$9:$G$9,R$9))</f>
        <v>#VALUE!</v>
      </c>
      <c r="S84" t="e">
        <f>IF($H84="s-curve",$E84+($G84-$E84)*$I$2/(1+EXP($I$3*(COUNT($J$9:S$9)+$I$4))),TREND($E84:$G84,$E$9:$G$9,S$9))</f>
        <v>#VALUE!</v>
      </c>
      <c r="T84" t="e">
        <f>IF($H84="s-curve",$E84+($G84-$E84)*$I$2/(1+EXP($I$3*(COUNT($J$9:T$9)+$I$4))),TREND($E84:$G84,$E$9:$G$9,T$9))</f>
        <v>#VALUE!</v>
      </c>
      <c r="U84" t="e">
        <f>IF($H84="s-curve",$E84+($G84-$E84)*$I$2/(1+EXP($I$3*(COUNT($J$9:U$9)+$I$4))),TREND($E84:$G84,$E$9:$G$9,U$9))</f>
        <v>#VALUE!</v>
      </c>
      <c r="V84" t="e">
        <f>IF($H84="s-curve",$E84+($G84-$E84)*$I$2/(1+EXP($I$3*(COUNT($J$9:V$9)+$I$4))),TREND($E84:$G84,$E$9:$G$9,V$9))</f>
        <v>#VALUE!</v>
      </c>
      <c r="W84" t="e">
        <f>IF($H84="s-curve",$E84+($G84-$E84)*$I$2/(1+EXP($I$3*(COUNT($J$9:W$9)+$I$4))),TREND($E84:$G84,$E$9:$G$9,W$9))</f>
        <v>#VALUE!</v>
      </c>
      <c r="X84" t="e">
        <f>IF($H84="s-curve",$E84+($G84-$E84)*$I$2/(1+EXP($I$3*(COUNT($J$9:X$9)+$I$4))),TREND($E84:$G84,$E$9:$G$9,X$9))</f>
        <v>#VALUE!</v>
      </c>
      <c r="Y84" t="e">
        <f>IF($H84="s-curve",$E84+($G84-$E84)*$I$2/(1+EXP($I$3*(COUNT($J$9:Y$9)+$I$4))),TREND($E84:$G84,$E$9:$G$9,Y$9))</f>
        <v>#VALUE!</v>
      </c>
      <c r="Z84" t="e">
        <f>IF($H84="s-curve",$E84+($G84-$E84)*$I$2/(1+EXP($I$3*(COUNT($J$9:Z$9)+$I$4))),TREND($E84:$G84,$E$9:$G$9,Z$9))</f>
        <v>#VALUE!</v>
      </c>
      <c r="AA84" t="e">
        <f>IF($H84="s-curve",$E84+($G84-$E84)*$I$2/(1+EXP($I$3*(COUNT($J$9:AA$9)+$I$4))),TREND($E84:$G84,$E$9:$G$9,AA$9))</f>
        <v>#VALUE!</v>
      </c>
      <c r="AB84" t="e">
        <f>IF($H84="s-curve",$E84+($G84-$E84)*$I$2/(1+EXP($I$3*(COUNT($J$9:AB$9)+$I$4))),TREND($E84:$G84,$E$9:$G$9,AB$9))</f>
        <v>#VALUE!</v>
      </c>
      <c r="AC84" t="e">
        <f>IF($H84="s-curve",$E84+($G84-$E84)*$I$2/(1+EXP($I$3*(COUNT($J$9:AC$9)+$I$4))),TREND($E84:$G84,$E$9:$G$9,AC$9))</f>
        <v>#VALUE!</v>
      </c>
      <c r="AD84" t="e">
        <f>IF($H84="s-curve",$E84+($G84-$E84)*$I$2/(1+EXP($I$3*(COUNT($J$9:AD$9)+$I$4))),TREND($E84:$G84,$E$9:$G$9,AD$9))</f>
        <v>#VALUE!</v>
      </c>
      <c r="AE84" t="e">
        <f>IF($H84="s-curve",$E84+($G84-$E84)*$I$2/(1+EXP($I$3*(COUNT($J$9:AE$9)+$I$4))),TREND($E84:$G84,$E$9:$G$9,AE$9))</f>
        <v>#VALUE!</v>
      </c>
      <c r="AF84" t="e">
        <f>IF($H84="s-curve",$E84+($G84-$E84)*$I$2/(1+EXP($I$3*(COUNT($J$9:AF$9)+$I$4))),TREND($E84:$G84,$E$9:$G$9,AF$9))</f>
        <v>#VALUE!</v>
      </c>
      <c r="AG84" t="e">
        <f>IF($H84="s-curve",$E84+($G84-$E84)*$I$2/(1+EXP($I$3*(COUNT($J$9:AG$9)+$I$4))),TREND($E84:$G84,$E$9:$G$9,AG$9))</f>
        <v>#VALUE!</v>
      </c>
      <c r="AH84" t="e">
        <f>IF($H84="s-curve",$E84+($G84-$E84)*$I$2/(1+EXP($I$3*(COUNT($J$9:AH$9)+$I$4))),TREND($E84:$G84,$E$9:$G$9,AH$9))</f>
        <v>#VALUE!</v>
      </c>
      <c r="AI84" t="e">
        <f>IF($H84="s-curve",$E84+($G84-$E84)*$I$2/(1+EXP($I$3*(COUNT($J$9:AI$9)+$I$4))),TREND($E84:$G84,$E$9:$G$9,AI$9))</f>
        <v>#VALUE!</v>
      </c>
      <c r="AJ84" t="e">
        <f>IF($H84="s-curve",$E84+($G84-$E84)*$I$2/(1+EXP($I$3*(COUNT($J$9:AJ$9)+$I$4))),TREND($E84:$G84,$E$9:$G$9,AJ$9))</f>
        <v>#VALUE!</v>
      </c>
      <c r="AK84" t="e">
        <f>IF($H84="s-curve",$E84+($G84-$E84)*$I$2/(1+EXP($I$3*(COUNT($J$9:AK$9)+$I$4))),TREND($E84:$G84,$E$9:$G$9,AK$9))</f>
        <v>#VALUE!</v>
      </c>
      <c r="AL84" t="e">
        <f>IF($H84="s-curve",$E84+($G84-$E84)*$I$2/(1+EXP($I$3*(COUNT($J$9:AL$9)+$I$4))),TREND($E84:$G84,$E$9:$G$9,AL$9))</f>
        <v>#VALUE!</v>
      </c>
      <c r="AM84" t="e">
        <f>IF($H84="s-curve",$E84+($G84-$E84)*$I$2/(1+EXP($I$3*(COUNT($J$9:AM$9)+$I$4))),TREND($E84:$G84,$E$9:$G$9,AM$9))</f>
        <v>#VALUE!</v>
      </c>
    </row>
    <row r="85" spans="1:39" x14ac:dyDescent="0.25">
      <c r="C85" t="s">
        <v>124</v>
      </c>
      <c r="E85" s="22">
        <f>'SYVbT-passenger'!G7/SUM('SYVbT-passenger'!7:7)</f>
        <v>0</v>
      </c>
      <c r="F85" s="22"/>
      <c r="G85">
        <v>0</v>
      </c>
      <c r="H85" s="7" t="str">
        <f>IF(E85=G85,"n/a",IF(OR(C85="battery electric vehicle",C85="natural gas vehicle",C85="plugin hybrid vehicle",C85="hydrogen vehicle"),"s-curve","linear"))</f>
        <v>n/a</v>
      </c>
      <c r="J85" s="22">
        <f t="shared" si="3"/>
        <v>0</v>
      </c>
      <c r="K85" t="e">
        <f>IF($H85="s-curve",$E85+($G85-$E85)*$I$2/(1+EXP($I$3*(COUNT($J$9:K$9)+$I$4))),TREND($E85:$G85,$E$9:$G$9,K$9))</f>
        <v>#VALUE!</v>
      </c>
      <c r="L85" t="e">
        <f>IF($H85="s-curve",$E85+($G85-$E85)*$I$2/(1+EXP($I$3*(COUNT($J$9:L$9)+$I$4))),TREND($E85:$G85,$E$9:$G$9,L$9))</f>
        <v>#VALUE!</v>
      </c>
      <c r="M85" t="e">
        <f>IF($H85="s-curve",$E85+($G85-$E85)*$I$2/(1+EXP($I$3*(COUNT($J$9:M$9)+$I$4))),TREND($E85:$G85,$E$9:$G$9,M$9))</f>
        <v>#VALUE!</v>
      </c>
      <c r="N85" t="e">
        <f>IF($H85="s-curve",$E85+($G85-$E85)*$I$2/(1+EXP($I$3*(COUNT($J$9:N$9)+$I$4))),TREND($E85:$G85,$E$9:$G$9,N$9))</f>
        <v>#VALUE!</v>
      </c>
      <c r="O85" t="e">
        <f>IF($H85="s-curve",$E85+($G85-$E85)*$I$2/(1+EXP($I$3*(COUNT($J$9:O$9)+$I$4))),TREND($E85:$G85,$E$9:$G$9,O$9))</f>
        <v>#VALUE!</v>
      </c>
      <c r="P85" t="e">
        <f>IF($H85="s-curve",$E85+($G85-$E85)*$I$2/(1+EXP($I$3*(COUNT($J$9:P$9)+$I$4))),TREND($E85:$G85,$E$9:$G$9,P$9))</f>
        <v>#VALUE!</v>
      </c>
      <c r="Q85" t="e">
        <f>IF($H85="s-curve",$E85+($G85-$E85)*$I$2/(1+EXP($I$3*(COUNT($J$9:Q$9)+$I$4))),TREND($E85:$G85,$E$9:$G$9,Q$9))</f>
        <v>#VALUE!</v>
      </c>
      <c r="R85" t="e">
        <f>IF($H85="s-curve",$E85+($G85-$E85)*$I$2/(1+EXP($I$3*(COUNT($J$9:R$9)+$I$4))),TREND($E85:$G85,$E$9:$G$9,R$9))</f>
        <v>#VALUE!</v>
      </c>
      <c r="S85" t="e">
        <f>IF($H85="s-curve",$E85+($G85-$E85)*$I$2/(1+EXP($I$3*(COUNT($J$9:S$9)+$I$4))),TREND($E85:$G85,$E$9:$G$9,S$9))</f>
        <v>#VALUE!</v>
      </c>
      <c r="T85" t="e">
        <f>IF($H85="s-curve",$E85+($G85-$E85)*$I$2/(1+EXP($I$3*(COUNT($J$9:T$9)+$I$4))),TREND($E85:$G85,$E$9:$G$9,T$9))</f>
        <v>#VALUE!</v>
      </c>
      <c r="U85" t="e">
        <f>IF($H85="s-curve",$E85+($G85-$E85)*$I$2/(1+EXP($I$3*(COUNT($J$9:U$9)+$I$4))),TREND($E85:$G85,$E$9:$G$9,U$9))</f>
        <v>#VALUE!</v>
      </c>
      <c r="V85" t="e">
        <f>IF($H85="s-curve",$E85+($G85-$E85)*$I$2/(1+EXP($I$3*(COUNT($J$9:V$9)+$I$4))),TREND($E85:$G85,$E$9:$G$9,V$9))</f>
        <v>#VALUE!</v>
      </c>
      <c r="W85" t="e">
        <f>IF($H85="s-curve",$E85+($G85-$E85)*$I$2/(1+EXP($I$3*(COUNT($J$9:W$9)+$I$4))),TREND($E85:$G85,$E$9:$G$9,W$9))</f>
        <v>#VALUE!</v>
      </c>
      <c r="X85" t="e">
        <f>IF($H85="s-curve",$E85+($G85-$E85)*$I$2/(1+EXP($I$3*(COUNT($J$9:X$9)+$I$4))),TREND($E85:$G85,$E$9:$G$9,X$9))</f>
        <v>#VALUE!</v>
      </c>
      <c r="Y85" t="e">
        <f>IF($H85="s-curve",$E85+($G85-$E85)*$I$2/(1+EXP($I$3*(COUNT($J$9:Y$9)+$I$4))),TREND($E85:$G85,$E$9:$G$9,Y$9))</f>
        <v>#VALUE!</v>
      </c>
      <c r="Z85" t="e">
        <f>IF($H85="s-curve",$E85+($G85-$E85)*$I$2/(1+EXP($I$3*(COUNT($J$9:Z$9)+$I$4))),TREND($E85:$G85,$E$9:$G$9,Z$9))</f>
        <v>#VALUE!</v>
      </c>
      <c r="AA85" t="e">
        <f>IF($H85="s-curve",$E85+($G85-$E85)*$I$2/(1+EXP($I$3*(COUNT($J$9:AA$9)+$I$4))),TREND($E85:$G85,$E$9:$G$9,AA$9))</f>
        <v>#VALUE!</v>
      </c>
      <c r="AB85" t="e">
        <f>IF($H85="s-curve",$E85+($G85-$E85)*$I$2/(1+EXP($I$3*(COUNT($J$9:AB$9)+$I$4))),TREND($E85:$G85,$E$9:$G$9,AB$9))</f>
        <v>#VALUE!</v>
      </c>
      <c r="AC85" t="e">
        <f>IF($H85="s-curve",$E85+($G85-$E85)*$I$2/(1+EXP($I$3*(COUNT($J$9:AC$9)+$I$4))),TREND($E85:$G85,$E$9:$G$9,AC$9))</f>
        <v>#VALUE!</v>
      </c>
      <c r="AD85" t="e">
        <f>IF($H85="s-curve",$E85+($G85-$E85)*$I$2/(1+EXP($I$3*(COUNT($J$9:AD$9)+$I$4))),TREND($E85:$G85,$E$9:$G$9,AD$9))</f>
        <v>#VALUE!</v>
      </c>
      <c r="AE85" t="e">
        <f>IF($H85="s-curve",$E85+($G85-$E85)*$I$2/(1+EXP($I$3*(COUNT($J$9:AE$9)+$I$4))),TREND($E85:$G85,$E$9:$G$9,AE$9))</f>
        <v>#VALUE!</v>
      </c>
      <c r="AF85" t="e">
        <f>IF($H85="s-curve",$E85+($G85-$E85)*$I$2/(1+EXP($I$3*(COUNT($J$9:AF$9)+$I$4))),TREND($E85:$G85,$E$9:$G$9,AF$9))</f>
        <v>#VALUE!</v>
      </c>
      <c r="AG85" t="e">
        <f>IF($H85="s-curve",$E85+($G85-$E85)*$I$2/(1+EXP($I$3*(COUNT($J$9:AG$9)+$I$4))),TREND($E85:$G85,$E$9:$G$9,AG$9))</f>
        <v>#VALUE!</v>
      </c>
      <c r="AH85" t="e">
        <f>IF($H85="s-curve",$E85+($G85-$E85)*$I$2/(1+EXP($I$3*(COUNT($J$9:AH$9)+$I$4))),TREND($E85:$G85,$E$9:$G$9,AH$9))</f>
        <v>#VALUE!</v>
      </c>
      <c r="AI85" t="e">
        <f>IF($H85="s-curve",$E85+($G85-$E85)*$I$2/(1+EXP($I$3*(COUNT($J$9:AI$9)+$I$4))),TREND($E85:$G85,$E$9:$G$9,AI$9))</f>
        <v>#VALUE!</v>
      </c>
      <c r="AJ85" t="e">
        <f>IF($H85="s-curve",$E85+($G85-$E85)*$I$2/(1+EXP($I$3*(COUNT($J$9:AJ$9)+$I$4))),TREND($E85:$G85,$E$9:$G$9,AJ$9))</f>
        <v>#VALUE!</v>
      </c>
      <c r="AK85" t="e">
        <f>IF($H85="s-curve",$E85+($G85-$E85)*$I$2/(1+EXP($I$3*(COUNT($J$9:AK$9)+$I$4))),TREND($E85:$G85,$E$9:$G$9,AK$9))</f>
        <v>#VALUE!</v>
      </c>
      <c r="AL85" t="e">
        <f>IF($H85="s-curve",$E85+($G85-$E85)*$I$2/(1+EXP($I$3*(COUNT($J$9:AL$9)+$I$4))),TREND($E85:$G85,$E$9:$G$9,AL$9))</f>
        <v>#VALUE!</v>
      </c>
      <c r="AM85" t="e">
        <f>IF($H85="s-curve",$E85+($G85-$E85)*$I$2/(1+EXP($I$3*(COUNT($J$9:AM$9)+$I$4))),TREND($E85:$G85,$E$9:$G$9,AM$9))</f>
        <v>#VALUE!</v>
      </c>
    </row>
    <row r="86" spans="1:39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6"/>
      <c r="G86" s="23">
        <v>0</v>
      </c>
      <c r="H86" s="8" t="str">
        <f>IF(E86=G86,"n/a",IF(OR(C86="battery electric vehicle",C86="natural gas vehicle",C86="plugin hybrid vehicle",C86="hydrogen vehicle"),"s-curve","linear"))</f>
        <v>n/a</v>
      </c>
      <c r="J86" s="22">
        <f t="shared" si="3"/>
        <v>0</v>
      </c>
      <c r="K86" t="e">
        <f>IF($H86="s-curve",$E86+($G86-$E86)*$I$2/(1+EXP($I$3*(COUNT($J$9:K$9)+$I$4))),TREND($E86:$G86,$E$9:$G$9,K$9))</f>
        <v>#VALUE!</v>
      </c>
      <c r="L86" t="e">
        <f>IF($H86="s-curve",$E86+($G86-$E86)*$I$2/(1+EXP($I$3*(COUNT($J$9:L$9)+$I$4))),TREND($E86:$G86,$E$9:$G$9,L$9))</f>
        <v>#VALUE!</v>
      </c>
      <c r="M86" t="e">
        <f>IF($H86="s-curve",$E86+($G86-$E86)*$I$2/(1+EXP($I$3*(COUNT($J$9:M$9)+$I$4))),TREND($E86:$G86,$E$9:$G$9,M$9))</f>
        <v>#VALUE!</v>
      </c>
      <c r="N86" t="e">
        <f>IF($H86="s-curve",$E86+($G86-$E86)*$I$2/(1+EXP($I$3*(COUNT($J$9:N$9)+$I$4))),TREND($E86:$G86,$E$9:$G$9,N$9))</f>
        <v>#VALUE!</v>
      </c>
      <c r="O86" t="e">
        <f>IF($H86="s-curve",$E86+($G86-$E86)*$I$2/(1+EXP($I$3*(COUNT($J$9:O$9)+$I$4))),TREND($E86:$G86,$E$9:$G$9,O$9))</f>
        <v>#VALUE!</v>
      </c>
      <c r="P86" t="e">
        <f>IF($H86="s-curve",$E86+($G86-$E86)*$I$2/(1+EXP($I$3*(COUNT($J$9:P$9)+$I$4))),TREND($E86:$G86,$E$9:$G$9,P$9))</f>
        <v>#VALUE!</v>
      </c>
      <c r="Q86" t="e">
        <f>IF($H86="s-curve",$E86+($G86-$E86)*$I$2/(1+EXP($I$3*(COUNT($J$9:Q$9)+$I$4))),TREND($E86:$G86,$E$9:$G$9,Q$9))</f>
        <v>#VALUE!</v>
      </c>
      <c r="R86" t="e">
        <f>IF($H86="s-curve",$E86+($G86-$E86)*$I$2/(1+EXP($I$3*(COUNT($J$9:R$9)+$I$4))),TREND($E86:$G86,$E$9:$G$9,R$9))</f>
        <v>#VALUE!</v>
      </c>
      <c r="S86" t="e">
        <f>IF($H86="s-curve",$E86+($G86-$E86)*$I$2/(1+EXP($I$3*(COUNT($J$9:S$9)+$I$4))),TREND($E86:$G86,$E$9:$G$9,S$9))</f>
        <v>#VALUE!</v>
      </c>
      <c r="T86" t="e">
        <f>IF($H86="s-curve",$E86+($G86-$E86)*$I$2/(1+EXP($I$3*(COUNT($J$9:T$9)+$I$4))),TREND($E86:$G86,$E$9:$G$9,T$9))</f>
        <v>#VALUE!</v>
      </c>
      <c r="U86" t="e">
        <f>IF($H86="s-curve",$E86+($G86-$E86)*$I$2/(1+EXP($I$3*(COUNT($J$9:U$9)+$I$4))),TREND($E86:$G86,$E$9:$G$9,U$9))</f>
        <v>#VALUE!</v>
      </c>
      <c r="V86" t="e">
        <f>IF($H86="s-curve",$E86+($G86-$E86)*$I$2/(1+EXP($I$3*(COUNT($J$9:V$9)+$I$4))),TREND($E86:$G86,$E$9:$G$9,V$9))</f>
        <v>#VALUE!</v>
      </c>
      <c r="W86" t="e">
        <f>IF($H86="s-curve",$E86+($G86-$E86)*$I$2/(1+EXP($I$3*(COUNT($J$9:W$9)+$I$4))),TREND($E86:$G86,$E$9:$G$9,W$9))</f>
        <v>#VALUE!</v>
      </c>
      <c r="X86" t="e">
        <f>IF($H86="s-curve",$E86+($G86-$E86)*$I$2/(1+EXP($I$3*(COUNT($J$9:X$9)+$I$4))),TREND($E86:$G86,$E$9:$G$9,X$9))</f>
        <v>#VALUE!</v>
      </c>
      <c r="Y86" t="e">
        <f>IF($H86="s-curve",$E86+($G86-$E86)*$I$2/(1+EXP($I$3*(COUNT($J$9:Y$9)+$I$4))),TREND($E86:$G86,$E$9:$G$9,Y$9))</f>
        <v>#VALUE!</v>
      </c>
      <c r="Z86" t="e">
        <f>IF($H86="s-curve",$E86+($G86-$E86)*$I$2/(1+EXP($I$3*(COUNT($J$9:Z$9)+$I$4))),TREND($E86:$G86,$E$9:$G$9,Z$9))</f>
        <v>#VALUE!</v>
      </c>
      <c r="AA86" t="e">
        <f>IF($H86="s-curve",$E86+($G86-$E86)*$I$2/(1+EXP($I$3*(COUNT($J$9:AA$9)+$I$4))),TREND($E86:$G86,$E$9:$G$9,AA$9))</f>
        <v>#VALUE!</v>
      </c>
      <c r="AB86" t="e">
        <f>IF($H86="s-curve",$E86+($G86-$E86)*$I$2/(1+EXP($I$3*(COUNT($J$9:AB$9)+$I$4))),TREND($E86:$G86,$E$9:$G$9,AB$9))</f>
        <v>#VALUE!</v>
      </c>
      <c r="AC86" t="e">
        <f>IF($H86="s-curve",$E86+($G86-$E86)*$I$2/(1+EXP($I$3*(COUNT($J$9:AC$9)+$I$4))),TREND($E86:$G86,$E$9:$G$9,AC$9))</f>
        <v>#VALUE!</v>
      </c>
      <c r="AD86" t="e">
        <f>IF($H86="s-curve",$E86+($G86-$E86)*$I$2/(1+EXP($I$3*(COUNT($J$9:AD$9)+$I$4))),TREND($E86:$G86,$E$9:$G$9,AD$9))</f>
        <v>#VALUE!</v>
      </c>
      <c r="AE86" t="e">
        <f>IF($H86="s-curve",$E86+($G86-$E86)*$I$2/(1+EXP($I$3*(COUNT($J$9:AE$9)+$I$4))),TREND($E86:$G86,$E$9:$G$9,AE$9))</f>
        <v>#VALUE!</v>
      </c>
      <c r="AF86" t="e">
        <f>IF($H86="s-curve",$E86+($G86-$E86)*$I$2/(1+EXP($I$3*(COUNT($J$9:AF$9)+$I$4))),TREND($E86:$G86,$E$9:$G$9,AF$9))</f>
        <v>#VALUE!</v>
      </c>
      <c r="AG86" t="e">
        <f>IF($H86="s-curve",$E86+($G86-$E86)*$I$2/(1+EXP($I$3*(COUNT($J$9:AG$9)+$I$4))),TREND($E86:$G86,$E$9:$G$9,AG$9))</f>
        <v>#VALUE!</v>
      </c>
      <c r="AH86" t="e">
        <f>IF($H86="s-curve",$E86+($G86-$E86)*$I$2/(1+EXP($I$3*(COUNT($J$9:AH$9)+$I$4))),TREND($E86:$G86,$E$9:$G$9,AH$9))</f>
        <v>#VALUE!</v>
      </c>
      <c r="AI86" t="e">
        <f>IF($H86="s-curve",$E86+($G86-$E86)*$I$2/(1+EXP($I$3*(COUNT($J$9:AI$9)+$I$4))),TREND($E86:$G86,$E$9:$G$9,AI$9))</f>
        <v>#VALUE!</v>
      </c>
      <c r="AJ86" t="e">
        <f>IF($H86="s-curve",$E86+($G86-$E86)*$I$2/(1+EXP($I$3*(COUNT($J$9:AJ$9)+$I$4))),TREND($E86:$G86,$E$9:$G$9,AJ$9))</f>
        <v>#VALUE!</v>
      </c>
      <c r="AK86" t="e">
        <f>IF($H86="s-curve",$E86+($G86-$E86)*$I$2/(1+EXP($I$3*(COUNT($J$9:AK$9)+$I$4))),TREND($E86:$G86,$E$9:$G$9,AK$9))</f>
        <v>#VALUE!</v>
      </c>
      <c r="AL86" t="e">
        <f>IF($H86="s-curve",$E86+($G86-$E86)*$I$2/(1+EXP($I$3*(COUNT($J$9:AL$9)+$I$4))),TREND($E86:$G86,$E$9:$G$9,AL$9))</f>
        <v>#VALUE!</v>
      </c>
      <c r="AM86" t="e">
        <f>IF($H86="s-curve",$E86+($G86-$E86)*$I$2/(1+EXP($I$3*(COUNT($J$9:AM$9)+$I$4))),TREND($E86:$G86,$E$9:$G$9,AM$9))</f>
        <v>#VALUE!</v>
      </c>
    </row>
    <row r="87" spans="1:39" x14ac:dyDescent="0.25">
      <c r="A87" t="s">
        <v>17</v>
      </c>
      <c r="B87" t="s">
        <v>18</v>
      </c>
      <c r="C87" t="s">
        <v>1</v>
      </c>
      <c r="E87">
        <v>0</v>
      </c>
      <c r="F87"/>
      <c r="G87">
        <v>0</v>
      </c>
      <c r="H87" s="7" t="str">
        <f>IF(E87=G87,"n/a",IF(OR(C87="battery electric vehicle",C87="natural gas vehicle",C87="plugin hybrid vehicle"),"s-curve","linear"))</f>
        <v>n/a</v>
      </c>
      <c r="J87" s="22">
        <f t="shared" si="3"/>
        <v>0</v>
      </c>
      <c r="K87" t="e">
        <f>IF($H87="s-curve",$E87+($G87-$E87)*$I$2/(1+EXP($I$3*(COUNT($J$9:K$9)+$I$4))),TREND($E87:$G87,$E$9:$G$9,K$9))</f>
        <v>#VALUE!</v>
      </c>
      <c r="L87" t="e">
        <f>IF($H87="s-curve",$E87+($G87-$E87)*$I$2/(1+EXP($I$3*(COUNT($J$9:L$9)+$I$4))),TREND($E87:$G87,$E$9:$G$9,L$9))</f>
        <v>#VALUE!</v>
      </c>
      <c r="M87" t="e">
        <f>IF($H87="s-curve",$E87+($G87-$E87)*$I$2/(1+EXP($I$3*(COUNT($J$9:M$9)+$I$4))),TREND($E87:$G87,$E$9:$G$9,M$9))</f>
        <v>#VALUE!</v>
      </c>
      <c r="N87" t="e">
        <f>IF($H87="s-curve",$E87+($G87-$E87)*$I$2/(1+EXP($I$3*(COUNT($J$9:N$9)+$I$4))),TREND($E87:$G87,$E$9:$G$9,N$9))</f>
        <v>#VALUE!</v>
      </c>
      <c r="O87" t="e">
        <f>IF($H87="s-curve",$E87+($G87-$E87)*$I$2/(1+EXP($I$3*(COUNT($J$9:O$9)+$I$4))),TREND($E87:$G87,$E$9:$G$9,O$9))</f>
        <v>#VALUE!</v>
      </c>
      <c r="P87" t="e">
        <f>IF($H87="s-curve",$E87+($G87-$E87)*$I$2/(1+EXP($I$3*(COUNT($J$9:P$9)+$I$4))),TREND($E87:$G87,$E$9:$G$9,P$9))</f>
        <v>#VALUE!</v>
      </c>
      <c r="Q87" t="e">
        <f>IF($H87="s-curve",$E87+($G87-$E87)*$I$2/(1+EXP($I$3*(COUNT($J$9:Q$9)+$I$4))),TREND($E87:$G87,$E$9:$G$9,Q$9))</f>
        <v>#VALUE!</v>
      </c>
      <c r="R87" t="e">
        <f>IF($H87="s-curve",$E87+($G87-$E87)*$I$2/(1+EXP($I$3*(COUNT($J$9:R$9)+$I$4))),TREND($E87:$G87,$E$9:$G$9,R$9))</f>
        <v>#VALUE!</v>
      </c>
      <c r="S87" t="e">
        <f>IF($H87="s-curve",$E87+($G87-$E87)*$I$2/(1+EXP($I$3*(COUNT($J$9:S$9)+$I$4))),TREND($E87:$G87,$E$9:$G$9,S$9))</f>
        <v>#VALUE!</v>
      </c>
      <c r="T87" t="e">
        <f>IF($H87="s-curve",$E87+($G87-$E87)*$I$2/(1+EXP($I$3*(COUNT($J$9:T$9)+$I$4))),TREND($E87:$G87,$E$9:$G$9,T$9))</f>
        <v>#VALUE!</v>
      </c>
      <c r="U87" t="e">
        <f>IF($H87="s-curve",$E87+($G87-$E87)*$I$2/(1+EXP($I$3*(COUNT($J$9:U$9)+$I$4))),TREND($E87:$G87,$E$9:$G$9,U$9))</f>
        <v>#VALUE!</v>
      </c>
      <c r="V87" t="e">
        <f>IF($H87="s-curve",$E87+($G87-$E87)*$I$2/(1+EXP($I$3*(COUNT($J$9:V$9)+$I$4))),TREND($E87:$G87,$E$9:$G$9,V$9))</f>
        <v>#VALUE!</v>
      </c>
      <c r="W87" t="e">
        <f>IF($H87="s-curve",$E87+($G87-$E87)*$I$2/(1+EXP($I$3*(COUNT($J$9:W$9)+$I$4))),TREND($E87:$G87,$E$9:$G$9,W$9))</f>
        <v>#VALUE!</v>
      </c>
      <c r="X87" t="e">
        <f>IF($H87="s-curve",$E87+($G87-$E87)*$I$2/(1+EXP($I$3*(COUNT($J$9:X$9)+$I$4))),TREND($E87:$G87,$E$9:$G$9,X$9))</f>
        <v>#VALUE!</v>
      </c>
      <c r="Y87" t="e">
        <f>IF($H87="s-curve",$E87+($G87-$E87)*$I$2/(1+EXP($I$3*(COUNT($J$9:Y$9)+$I$4))),TREND($E87:$G87,$E$9:$G$9,Y$9))</f>
        <v>#VALUE!</v>
      </c>
      <c r="Z87" t="e">
        <f>IF($H87="s-curve",$E87+($G87-$E87)*$I$2/(1+EXP($I$3*(COUNT($J$9:Z$9)+$I$4))),TREND($E87:$G87,$E$9:$G$9,Z$9))</f>
        <v>#VALUE!</v>
      </c>
      <c r="AA87" t="e">
        <f>IF($H87="s-curve",$E87+($G87-$E87)*$I$2/(1+EXP($I$3*(COUNT($J$9:AA$9)+$I$4))),TREND($E87:$G87,$E$9:$G$9,AA$9))</f>
        <v>#VALUE!</v>
      </c>
      <c r="AB87" t="e">
        <f>IF($H87="s-curve",$E87+($G87-$E87)*$I$2/(1+EXP($I$3*(COUNT($J$9:AB$9)+$I$4))),TREND($E87:$G87,$E$9:$G$9,AB$9))</f>
        <v>#VALUE!</v>
      </c>
      <c r="AC87" t="e">
        <f>IF($H87="s-curve",$E87+($G87-$E87)*$I$2/(1+EXP($I$3*(COUNT($J$9:AC$9)+$I$4))),TREND($E87:$G87,$E$9:$G$9,AC$9))</f>
        <v>#VALUE!</v>
      </c>
      <c r="AD87" t="e">
        <f>IF($H87="s-curve",$E87+($G87-$E87)*$I$2/(1+EXP($I$3*(COUNT($J$9:AD$9)+$I$4))),TREND($E87:$G87,$E$9:$G$9,AD$9))</f>
        <v>#VALUE!</v>
      </c>
      <c r="AE87" t="e">
        <f>IF($H87="s-curve",$E87+($G87-$E87)*$I$2/(1+EXP($I$3*(COUNT($J$9:AE$9)+$I$4))),TREND($E87:$G87,$E$9:$G$9,AE$9))</f>
        <v>#VALUE!</v>
      </c>
      <c r="AF87" t="e">
        <f>IF($H87="s-curve",$E87+($G87-$E87)*$I$2/(1+EXP($I$3*(COUNT($J$9:AF$9)+$I$4))),TREND($E87:$G87,$E$9:$G$9,AF$9))</f>
        <v>#VALUE!</v>
      </c>
      <c r="AG87" t="e">
        <f>IF($H87="s-curve",$E87+($G87-$E87)*$I$2/(1+EXP($I$3*(COUNT($J$9:AG$9)+$I$4))),TREND($E87:$G87,$E$9:$G$9,AG$9))</f>
        <v>#VALUE!</v>
      </c>
      <c r="AH87" t="e">
        <f>IF($H87="s-curve",$E87+($G87-$E87)*$I$2/(1+EXP($I$3*(COUNT($J$9:AH$9)+$I$4))),TREND($E87:$G87,$E$9:$G$9,AH$9))</f>
        <v>#VALUE!</v>
      </c>
      <c r="AI87" t="e">
        <f>IF($H87="s-curve",$E87+($G87-$E87)*$I$2/(1+EXP($I$3*(COUNT($J$9:AI$9)+$I$4))),TREND($E87:$G87,$E$9:$G$9,AI$9))</f>
        <v>#VALUE!</v>
      </c>
      <c r="AJ87" t="e">
        <f>IF($H87="s-curve",$E87+($G87-$E87)*$I$2/(1+EXP($I$3*(COUNT($J$9:AJ$9)+$I$4))),TREND($E87:$G87,$E$9:$G$9,AJ$9))</f>
        <v>#VALUE!</v>
      </c>
      <c r="AK87" t="e">
        <f>IF($H87="s-curve",$E87+($G87-$E87)*$I$2/(1+EXP($I$3*(COUNT($J$9:AK$9)+$I$4))),TREND($E87:$G87,$E$9:$G$9,AK$9))</f>
        <v>#VALUE!</v>
      </c>
      <c r="AL87" t="e">
        <f>IF($H87="s-curve",$E87+($G87-$E87)*$I$2/(1+EXP($I$3*(COUNT($J$9:AL$9)+$I$4))),TREND($E87:$G87,$E$9:$G$9,AL$9))</f>
        <v>#VALUE!</v>
      </c>
      <c r="AM87" t="e">
        <f>IF($H87="s-curve",$E87+($G87-$E87)*$I$2/(1+EXP($I$3*(COUNT($J$9:AM$9)+$I$4))),TREND($E87:$G87,$E$9:$G$9,AM$9))</f>
        <v>#VALUE!</v>
      </c>
    </row>
    <row r="88" spans="1:39" x14ac:dyDescent="0.25">
      <c r="C88" t="s">
        <v>2</v>
      </c>
      <c r="E88">
        <v>0</v>
      </c>
      <c r="F88"/>
      <c r="G88">
        <v>0</v>
      </c>
      <c r="H88" s="7" t="str">
        <f>IF(E88=G88,"n/a",IF(OR(C88="battery electric vehicle",C88="natural gas vehicle",C88="plugin hybrid vehicle"),"s-curve","linear"))</f>
        <v>n/a</v>
      </c>
      <c r="J88" s="22">
        <f t="shared" si="3"/>
        <v>0</v>
      </c>
      <c r="K88" t="e">
        <f>IF($H88="s-curve",$E88+($G88-$E88)*$I$2/(1+EXP($I$3*(COUNT($J$9:K$9)+$I$4))),TREND($E88:$G88,$E$9:$G$9,K$9))</f>
        <v>#VALUE!</v>
      </c>
      <c r="L88" t="e">
        <f>IF($H88="s-curve",$E88+($G88-$E88)*$I$2/(1+EXP($I$3*(COUNT($J$9:L$9)+$I$4))),TREND($E88:$G88,$E$9:$G$9,L$9))</f>
        <v>#VALUE!</v>
      </c>
      <c r="M88" t="e">
        <f>IF($H88="s-curve",$E88+($G88-$E88)*$I$2/(1+EXP($I$3*(COUNT($J$9:M$9)+$I$4))),TREND($E88:$G88,$E$9:$G$9,M$9))</f>
        <v>#VALUE!</v>
      </c>
      <c r="N88" t="e">
        <f>IF($H88="s-curve",$E88+($G88-$E88)*$I$2/(1+EXP($I$3*(COUNT($J$9:N$9)+$I$4))),TREND($E88:$G88,$E$9:$G$9,N$9))</f>
        <v>#VALUE!</v>
      </c>
      <c r="O88" t="e">
        <f>IF($H88="s-curve",$E88+($G88-$E88)*$I$2/(1+EXP($I$3*(COUNT($J$9:O$9)+$I$4))),TREND($E88:$G88,$E$9:$G$9,O$9))</f>
        <v>#VALUE!</v>
      </c>
      <c r="P88" t="e">
        <f>IF($H88="s-curve",$E88+($G88-$E88)*$I$2/(1+EXP($I$3*(COUNT($J$9:P$9)+$I$4))),TREND($E88:$G88,$E$9:$G$9,P$9))</f>
        <v>#VALUE!</v>
      </c>
      <c r="Q88" t="e">
        <f>IF($H88="s-curve",$E88+($G88-$E88)*$I$2/(1+EXP($I$3*(COUNT($J$9:Q$9)+$I$4))),TREND($E88:$G88,$E$9:$G$9,Q$9))</f>
        <v>#VALUE!</v>
      </c>
      <c r="R88" t="e">
        <f>IF($H88="s-curve",$E88+($G88-$E88)*$I$2/(1+EXP($I$3*(COUNT($J$9:R$9)+$I$4))),TREND($E88:$G88,$E$9:$G$9,R$9))</f>
        <v>#VALUE!</v>
      </c>
      <c r="S88" t="e">
        <f>IF($H88="s-curve",$E88+($G88-$E88)*$I$2/(1+EXP($I$3*(COUNT($J$9:S$9)+$I$4))),TREND($E88:$G88,$E$9:$G$9,S$9))</f>
        <v>#VALUE!</v>
      </c>
      <c r="T88" t="e">
        <f>IF($H88="s-curve",$E88+($G88-$E88)*$I$2/(1+EXP($I$3*(COUNT($J$9:T$9)+$I$4))),TREND($E88:$G88,$E$9:$G$9,T$9))</f>
        <v>#VALUE!</v>
      </c>
      <c r="U88" t="e">
        <f>IF($H88="s-curve",$E88+($G88-$E88)*$I$2/(1+EXP($I$3*(COUNT($J$9:U$9)+$I$4))),TREND($E88:$G88,$E$9:$G$9,U$9))</f>
        <v>#VALUE!</v>
      </c>
      <c r="V88" t="e">
        <f>IF($H88="s-curve",$E88+($G88-$E88)*$I$2/(1+EXP($I$3*(COUNT($J$9:V$9)+$I$4))),TREND($E88:$G88,$E$9:$G$9,V$9))</f>
        <v>#VALUE!</v>
      </c>
      <c r="W88" t="e">
        <f>IF($H88="s-curve",$E88+($G88-$E88)*$I$2/(1+EXP($I$3*(COUNT($J$9:W$9)+$I$4))),TREND($E88:$G88,$E$9:$G$9,W$9))</f>
        <v>#VALUE!</v>
      </c>
      <c r="X88" t="e">
        <f>IF($H88="s-curve",$E88+($G88-$E88)*$I$2/(1+EXP($I$3*(COUNT($J$9:X$9)+$I$4))),TREND($E88:$G88,$E$9:$G$9,X$9))</f>
        <v>#VALUE!</v>
      </c>
      <c r="Y88" t="e">
        <f>IF($H88="s-curve",$E88+($G88-$E88)*$I$2/(1+EXP($I$3*(COUNT($J$9:Y$9)+$I$4))),TREND($E88:$G88,$E$9:$G$9,Y$9))</f>
        <v>#VALUE!</v>
      </c>
      <c r="Z88" t="e">
        <f>IF($H88="s-curve",$E88+($G88-$E88)*$I$2/(1+EXP($I$3*(COUNT($J$9:Z$9)+$I$4))),TREND($E88:$G88,$E$9:$G$9,Z$9))</f>
        <v>#VALUE!</v>
      </c>
      <c r="AA88" t="e">
        <f>IF($H88="s-curve",$E88+($G88-$E88)*$I$2/(1+EXP($I$3*(COUNT($J$9:AA$9)+$I$4))),TREND($E88:$G88,$E$9:$G$9,AA$9))</f>
        <v>#VALUE!</v>
      </c>
      <c r="AB88" t="e">
        <f>IF($H88="s-curve",$E88+($G88-$E88)*$I$2/(1+EXP($I$3*(COUNT($J$9:AB$9)+$I$4))),TREND($E88:$G88,$E$9:$G$9,AB$9))</f>
        <v>#VALUE!</v>
      </c>
      <c r="AC88" t="e">
        <f>IF($H88="s-curve",$E88+($G88-$E88)*$I$2/(1+EXP($I$3*(COUNT($J$9:AC$9)+$I$4))),TREND($E88:$G88,$E$9:$G$9,AC$9))</f>
        <v>#VALUE!</v>
      </c>
      <c r="AD88" t="e">
        <f>IF($H88="s-curve",$E88+($G88-$E88)*$I$2/(1+EXP($I$3*(COUNT($J$9:AD$9)+$I$4))),TREND($E88:$G88,$E$9:$G$9,AD$9))</f>
        <v>#VALUE!</v>
      </c>
      <c r="AE88" t="e">
        <f>IF($H88="s-curve",$E88+($G88-$E88)*$I$2/(1+EXP($I$3*(COUNT($J$9:AE$9)+$I$4))),TREND($E88:$G88,$E$9:$G$9,AE$9))</f>
        <v>#VALUE!</v>
      </c>
      <c r="AF88" t="e">
        <f>IF($H88="s-curve",$E88+($G88-$E88)*$I$2/(1+EXP($I$3*(COUNT($J$9:AF$9)+$I$4))),TREND($E88:$G88,$E$9:$G$9,AF$9))</f>
        <v>#VALUE!</v>
      </c>
      <c r="AG88" t="e">
        <f>IF($H88="s-curve",$E88+($G88-$E88)*$I$2/(1+EXP($I$3*(COUNT($J$9:AG$9)+$I$4))),TREND($E88:$G88,$E$9:$G$9,AG$9))</f>
        <v>#VALUE!</v>
      </c>
      <c r="AH88" t="e">
        <f>IF($H88="s-curve",$E88+($G88-$E88)*$I$2/(1+EXP($I$3*(COUNT($J$9:AH$9)+$I$4))),TREND($E88:$G88,$E$9:$G$9,AH$9))</f>
        <v>#VALUE!</v>
      </c>
      <c r="AI88" t="e">
        <f>IF($H88="s-curve",$E88+($G88-$E88)*$I$2/(1+EXP($I$3*(COUNT($J$9:AI$9)+$I$4))),TREND($E88:$G88,$E$9:$G$9,AI$9))</f>
        <v>#VALUE!</v>
      </c>
      <c r="AJ88" t="e">
        <f>IF($H88="s-curve",$E88+($G88-$E88)*$I$2/(1+EXP($I$3*(COUNT($J$9:AJ$9)+$I$4))),TREND($E88:$G88,$E$9:$G$9,AJ$9))</f>
        <v>#VALUE!</v>
      </c>
      <c r="AK88" t="e">
        <f>IF($H88="s-curve",$E88+($G88-$E88)*$I$2/(1+EXP($I$3*(COUNT($J$9:AK$9)+$I$4))),TREND($E88:$G88,$E$9:$G$9,AK$9))</f>
        <v>#VALUE!</v>
      </c>
      <c r="AL88" t="e">
        <f>IF($H88="s-curve",$E88+($G88-$E88)*$I$2/(1+EXP($I$3*(COUNT($J$9:AL$9)+$I$4))),TREND($E88:$G88,$E$9:$G$9,AL$9))</f>
        <v>#VALUE!</v>
      </c>
      <c r="AM88" t="e">
        <f>IF($H88="s-curve",$E88+($G88-$E88)*$I$2/(1+EXP($I$3*(COUNT($J$9:AM$9)+$I$4))),TREND($E88:$G88,$E$9:$G$9,AM$9))</f>
        <v>#VALUE!</v>
      </c>
    </row>
    <row r="89" spans="1:39" x14ac:dyDescent="0.25">
      <c r="C89" t="s">
        <v>3</v>
      </c>
      <c r="E89">
        <v>0</v>
      </c>
      <c r="F89"/>
      <c r="G89">
        <v>0</v>
      </c>
      <c r="H89" s="7" t="str">
        <f>IF(E89=G89,"n/a",IF(OR(C89="battery electric vehicle",C89="natural gas vehicle",C89="plugin hybrid vehicle"),"s-curve","linear"))</f>
        <v>n/a</v>
      </c>
      <c r="J89" s="22">
        <f t="shared" si="3"/>
        <v>0</v>
      </c>
      <c r="K89" t="e">
        <f>IF($H89="s-curve",$E89+($G89-$E89)*$I$2/(1+EXP($I$3*(COUNT($J$9:K$9)+$I$4))),TREND($E89:$G89,$E$9:$G$9,K$9))</f>
        <v>#VALUE!</v>
      </c>
      <c r="L89" t="e">
        <f>IF($H89="s-curve",$E89+($G89-$E89)*$I$2/(1+EXP($I$3*(COUNT($J$9:L$9)+$I$4))),TREND($E89:$G89,$E$9:$G$9,L$9))</f>
        <v>#VALUE!</v>
      </c>
      <c r="M89" t="e">
        <f>IF($H89="s-curve",$E89+($G89-$E89)*$I$2/(1+EXP($I$3*(COUNT($J$9:M$9)+$I$4))),TREND($E89:$G89,$E$9:$G$9,M$9))</f>
        <v>#VALUE!</v>
      </c>
      <c r="N89" t="e">
        <f>IF($H89="s-curve",$E89+($G89-$E89)*$I$2/(1+EXP($I$3*(COUNT($J$9:N$9)+$I$4))),TREND($E89:$G89,$E$9:$G$9,N$9))</f>
        <v>#VALUE!</v>
      </c>
      <c r="O89" t="e">
        <f>IF($H89="s-curve",$E89+($G89-$E89)*$I$2/(1+EXP($I$3*(COUNT($J$9:O$9)+$I$4))),TREND($E89:$G89,$E$9:$G$9,O$9))</f>
        <v>#VALUE!</v>
      </c>
      <c r="P89" t="e">
        <f>IF($H89="s-curve",$E89+($G89-$E89)*$I$2/(1+EXP($I$3*(COUNT($J$9:P$9)+$I$4))),TREND($E89:$G89,$E$9:$G$9,P$9))</f>
        <v>#VALUE!</v>
      </c>
      <c r="Q89" t="e">
        <f>IF($H89="s-curve",$E89+($G89-$E89)*$I$2/(1+EXP($I$3*(COUNT($J$9:Q$9)+$I$4))),TREND($E89:$G89,$E$9:$G$9,Q$9))</f>
        <v>#VALUE!</v>
      </c>
      <c r="R89" t="e">
        <f>IF($H89="s-curve",$E89+($G89-$E89)*$I$2/(1+EXP($I$3*(COUNT($J$9:R$9)+$I$4))),TREND($E89:$G89,$E$9:$G$9,R$9))</f>
        <v>#VALUE!</v>
      </c>
      <c r="S89" t="e">
        <f>IF($H89="s-curve",$E89+($G89-$E89)*$I$2/(1+EXP($I$3*(COUNT($J$9:S$9)+$I$4))),TREND($E89:$G89,$E$9:$G$9,S$9))</f>
        <v>#VALUE!</v>
      </c>
      <c r="T89" t="e">
        <f>IF($H89="s-curve",$E89+($G89-$E89)*$I$2/(1+EXP($I$3*(COUNT($J$9:T$9)+$I$4))),TREND($E89:$G89,$E$9:$G$9,T$9))</f>
        <v>#VALUE!</v>
      </c>
      <c r="U89" t="e">
        <f>IF($H89="s-curve",$E89+($G89-$E89)*$I$2/(1+EXP($I$3*(COUNT($J$9:U$9)+$I$4))),TREND($E89:$G89,$E$9:$G$9,U$9))</f>
        <v>#VALUE!</v>
      </c>
      <c r="V89" t="e">
        <f>IF($H89="s-curve",$E89+($G89-$E89)*$I$2/(1+EXP($I$3*(COUNT($J$9:V$9)+$I$4))),TREND($E89:$G89,$E$9:$G$9,V$9))</f>
        <v>#VALUE!</v>
      </c>
      <c r="W89" t="e">
        <f>IF($H89="s-curve",$E89+($G89-$E89)*$I$2/(1+EXP($I$3*(COUNT($J$9:W$9)+$I$4))),TREND($E89:$G89,$E$9:$G$9,W$9))</f>
        <v>#VALUE!</v>
      </c>
      <c r="X89" t="e">
        <f>IF($H89="s-curve",$E89+($G89-$E89)*$I$2/(1+EXP($I$3*(COUNT($J$9:X$9)+$I$4))),TREND($E89:$G89,$E$9:$G$9,X$9))</f>
        <v>#VALUE!</v>
      </c>
      <c r="Y89" t="e">
        <f>IF($H89="s-curve",$E89+($G89-$E89)*$I$2/(1+EXP($I$3*(COUNT($J$9:Y$9)+$I$4))),TREND($E89:$G89,$E$9:$G$9,Y$9))</f>
        <v>#VALUE!</v>
      </c>
      <c r="Z89" t="e">
        <f>IF($H89="s-curve",$E89+($G89-$E89)*$I$2/(1+EXP($I$3*(COUNT($J$9:Z$9)+$I$4))),TREND($E89:$G89,$E$9:$G$9,Z$9))</f>
        <v>#VALUE!</v>
      </c>
      <c r="AA89" t="e">
        <f>IF($H89="s-curve",$E89+($G89-$E89)*$I$2/(1+EXP($I$3*(COUNT($J$9:AA$9)+$I$4))),TREND($E89:$G89,$E$9:$G$9,AA$9))</f>
        <v>#VALUE!</v>
      </c>
      <c r="AB89" t="e">
        <f>IF($H89="s-curve",$E89+($G89-$E89)*$I$2/(1+EXP($I$3*(COUNT($J$9:AB$9)+$I$4))),TREND($E89:$G89,$E$9:$G$9,AB$9))</f>
        <v>#VALUE!</v>
      </c>
      <c r="AC89" t="e">
        <f>IF($H89="s-curve",$E89+($G89-$E89)*$I$2/(1+EXP($I$3*(COUNT($J$9:AC$9)+$I$4))),TREND($E89:$G89,$E$9:$G$9,AC$9))</f>
        <v>#VALUE!</v>
      </c>
      <c r="AD89" t="e">
        <f>IF($H89="s-curve",$E89+($G89-$E89)*$I$2/(1+EXP($I$3*(COUNT($J$9:AD$9)+$I$4))),TREND($E89:$G89,$E$9:$G$9,AD$9))</f>
        <v>#VALUE!</v>
      </c>
      <c r="AE89" t="e">
        <f>IF($H89="s-curve",$E89+($G89-$E89)*$I$2/(1+EXP($I$3*(COUNT($J$9:AE$9)+$I$4))),TREND($E89:$G89,$E$9:$G$9,AE$9))</f>
        <v>#VALUE!</v>
      </c>
      <c r="AF89" t="e">
        <f>IF($H89="s-curve",$E89+($G89-$E89)*$I$2/(1+EXP($I$3*(COUNT($J$9:AF$9)+$I$4))),TREND($E89:$G89,$E$9:$G$9,AF$9))</f>
        <v>#VALUE!</v>
      </c>
      <c r="AG89" t="e">
        <f>IF($H89="s-curve",$E89+($G89-$E89)*$I$2/(1+EXP($I$3*(COUNT($J$9:AG$9)+$I$4))),TREND($E89:$G89,$E$9:$G$9,AG$9))</f>
        <v>#VALUE!</v>
      </c>
      <c r="AH89" t="e">
        <f>IF($H89="s-curve",$E89+($G89-$E89)*$I$2/(1+EXP($I$3*(COUNT($J$9:AH$9)+$I$4))),TREND($E89:$G89,$E$9:$G$9,AH$9))</f>
        <v>#VALUE!</v>
      </c>
      <c r="AI89" t="e">
        <f>IF($H89="s-curve",$E89+($G89-$E89)*$I$2/(1+EXP($I$3*(COUNT($J$9:AI$9)+$I$4))),TREND($E89:$G89,$E$9:$G$9,AI$9))</f>
        <v>#VALUE!</v>
      </c>
      <c r="AJ89" t="e">
        <f>IF($H89="s-curve",$E89+($G89-$E89)*$I$2/(1+EXP($I$3*(COUNT($J$9:AJ$9)+$I$4))),TREND($E89:$G89,$E$9:$G$9,AJ$9))</f>
        <v>#VALUE!</v>
      </c>
      <c r="AK89" t="e">
        <f>IF($H89="s-curve",$E89+($G89-$E89)*$I$2/(1+EXP($I$3*(COUNT($J$9:AK$9)+$I$4))),TREND($E89:$G89,$E$9:$G$9,AK$9))</f>
        <v>#VALUE!</v>
      </c>
      <c r="AL89" t="e">
        <f>IF($H89="s-curve",$E89+($G89-$E89)*$I$2/(1+EXP($I$3*(COUNT($J$9:AL$9)+$I$4))),TREND($E89:$G89,$E$9:$G$9,AL$9))</f>
        <v>#VALUE!</v>
      </c>
      <c r="AM89" t="e">
        <f>IF($H89="s-curve",$E89+($G89-$E89)*$I$2/(1+EXP($I$3*(COUNT($J$9:AM$9)+$I$4))),TREND($E89:$G89,$E$9:$G$9,AM$9))</f>
        <v>#VALUE!</v>
      </c>
    </row>
    <row r="90" spans="1:39" x14ac:dyDescent="0.25">
      <c r="C90" t="s">
        <v>4</v>
      </c>
      <c r="E90">
        <v>0</v>
      </c>
      <c r="F90"/>
      <c r="G90">
        <v>0</v>
      </c>
      <c r="H90" s="7" t="str">
        <f>IF(E90=G90,"n/a",IF(OR(C90="battery electric vehicle",C90="natural gas vehicle",C90="plugin hybrid vehicle"),"s-curve","linear"))</f>
        <v>n/a</v>
      </c>
      <c r="J90" s="22">
        <f t="shared" si="3"/>
        <v>0</v>
      </c>
      <c r="K90" t="e">
        <f>IF($H90="s-curve",$E90+($G90-$E90)*$I$2/(1+EXP($I$3*(COUNT($J$9:K$9)+$I$4))),TREND($E90:$G90,$E$9:$G$9,K$9))</f>
        <v>#VALUE!</v>
      </c>
      <c r="L90" t="e">
        <f>IF($H90="s-curve",$E90+($G90-$E90)*$I$2/(1+EXP($I$3*(COUNT($J$9:L$9)+$I$4))),TREND($E90:$G90,$E$9:$G$9,L$9))</f>
        <v>#VALUE!</v>
      </c>
      <c r="M90" t="e">
        <f>IF($H90="s-curve",$E90+($G90-$E90)*$I$2/(1+EXP($I$3*(COUNT($J$9:M$9)+$I$4))),TREND($E90:$G90,$E$9:$G$9,M$9))</f>
        <v>#VALUE!</v>
      </c>
      <c r="N90" t="e">
        <f>IF($H90="s-curve",$E90+($G90-$E90)*$I$2/(1+EXP($I$3*(COUNT($J$9:N$9)+$I$4))),TREND($E90:$G90,$E$9:$G$9,N$9))</f>
        <v>#VALUE!</v>
      </c>
      <c r="O90" t="e">
        <f>IF($H90="s-curve",$E90+($G90-$E90)*$I$2/(1+EXP($I$3*(COUNT($J$9:O$9)+$I$4))),TREND($E90:$G90,$E$9:$G$9,O$9))</f>
        <v>#VALUE!</v>
      </c>
      <c r="P90" t="e">
        <f>IF($H90="s-curve",$E90+($G90-$E90)*$I$2/(1+EXP($I$3*(COUNT($J$9:P$9)+$I$4))),TREND($E90:$G90,$E$9:$G$9,P$9))</f>
        <v>#VALUE!</v>
      </c>
      <c r="Q90" t="e">
        <f>IF($H90="s-curve",$E90+($G90-$E90)*$I$2/(1+EXP($I$3*(COUNT($J$9:Q$9)+$I$4))),TREND($E90:$G90,$E$9:$G$9,Q$9))</f>
        <v>#VALUE!</v>
      </c>
      <c r="R90" t="e">
        <f>IF($H90="s-curve",$E90+($G90-$E90)*$I$2/(1+EXP($I$3*(COUNT($J$9:R$9)+$I$4))),TREND($E90:$G90,$E$9:$G$9,R$9))</f>
        <v>#VALUE!</v>
      </c>
      <c r="S90" t="e">
        <f>IF($H90="s-curve",$E90+($G90-$E90)*$I$2/(1+EXP($I$3*(COUNT($J$9:S$9)+$I$4))),TREND($E90:$G90,$E$9:$G$9,S$9))</f>
        <v>#VALUE!</v>
      </c>
      <c r="T90" t="e">
        <f>IF($H90="s-curve",$E90+($G90-$E90)*$I$2/(1+EXP($I$3*(COUNT($J$9:T$9)+$I$4))),TREND($E90:$G90,$E$9:$G$9,T$9))</f>
        <v>#VALUE!</v>
      </c>
      <c r="U90" t="e">
        <f>IF($H90="s-curve",$E90+($G90-$E90)*$I$2/(1+EXP($I$3*(COUNT($J$9:U$9)+$I$4))),TREND($E90:$G90,$E$9:$G$9,U$9))</f>
        <v>#VALUE!</v>
      </c>
      <c r="V90" t="e">
        <f>IF($H90="s-curve",$E90+($G90-$E90)*$I$2/(1+EXP($I$3*(COUNT($J$9:V$9)+$I$4))),TREND($E90:$G90,$E$9:$G$9,V$9))</f>
        <v>#VALUE!</v>
      </c>
      <c r="W90" t="e">
        <f>IF($H90="s-curve",$E90+($G90-$E90)*$I$2/(1+EXP($I$3*(COUNT($J$9:W$9)+$I$4))),TREND($E90:$G90,$E$9:$G$9,W$9))</f>
        <v>#VALUE!</v>
      </c>
      <c r="X90" t="e">
        <f>IF($H90="s-curve",$E90+($G90-$E90)*$I$2/(1+EXP($I$3*(COUNT($J$9:X$9)+$I$4))),TREND($E90:$G90,$E$9:$G$9,X$9))</f>
        <v>#VALUE!</v>
      </c>
      <c r="Y90" t="e">
        <f>IF($H90="s-curve",$E90+($G90-$E90)*$I$2/(1+EXP($I$3*(COUNT($J$9:Y$9)+$I$4))),TREND($E90:$G90,$E$9:$G$9,Y$9))</f>
        <v>#VALUE!</v>
      </c>
      <c r="Z90" t="e">
        <f>IF($H90="s-curve",$E90+($G90-$E90)*$I$2/(1+EXP($I$3*(COUNT($J$9:Z$9)+$I$4))),TREND($E90:$G90,$E$9:$G$9,Z$9))</f>
        <v>#VALUE!</v>
      </c>
      <c r="AA90" t="e">
        <f>IF($H90="s-curve",$E90+($G90-$E90)*$I$2/(1+EXP($I$3*(COUNT($J$9:AA$9)+$I$4))),TREND($E90:$G90,$E$9:$G$9,AA$9))</f>
        <v>#VALUE!</v>
      </c>
      <c r="AB90" t="e">
        <f>IF($H90="s-curve",$E90+($G90-$E90)*$I$2/(1+EXP($I$3*(COUNT($J$9:AB$9)+$I$4))),TREND($E90:$G90,$E$9:$G$9,AB$9))</f>
        <v>#VALUE!</v>
      </c>
      <c r="AC90" t="e">
        <f>IF($H90="s-curve",$E90+($G90-$E90)*$I$2/(1+EXP($I$3*(COUNT($J$9:AC$9)+$I$4))),TREND($E90:$G90,$E$9:$G$9,AC$9))</f>
        <v>#VALUE!</v>
      </c>
      <c r="AD90" t="e">
        <f>IF($H90="s-curve",$E90+($G90-$E90)*$I$2/(1+EXP($I$3*(COUNT($J$9:AD$9)+$I$4))),TREND($E90:$G90,$E$9:$G$9,AD$9))</f>
        <v>#VALUE!</v>
      </c>
      <c r="AE90" t="e">
        <f>IF($H90="s-curve",$E90+($G90-$E90)*$I$2/(1+EXP($I$3*(COUNT($J$9:AE$9)+$I$4))),TREND($E90:$G90,$E$9:$G$9,AE$9))</f>
        <v>#VALUE!</v>
      </c>
      <c r="AF90" t="e">
        <f>IF($H90="s-curve",$E90+($G90-$E90)*$I$2/(1+EXP($I$3*(COUNT($J$9:AF$9)+$I$4))),TREND($E90:$G90,$E$9:$G$9,AF$9))</f>
        <v>#VALUE!</v>
      </c>
      <c r="AG90" t="e">
        <f>IF($H90="s-curve",$E90+($G90-$E90)*$I$2/(1+EXP($I$3*(COUNT($J$9:AG$9)+$I$4))),TREND($E90:$G90,$E$9:$G$9,AG$9))</f>
        <v>#VALUE!</v>
      </c>
      <c r="AH90" t="e">
        <f>IF($H90="s-curve",$E90+($G90-$E90)*$I$2/(1+EXP($I$3*(COUNT($J$9:AH$9)+$I$4))),TREND($E90:$G90,$E$9:$G$9,AH$9))</f>
        <v>#VALUE!</v>
      </c>
      <c r="AI90" t="e">
        <f>IF($H90="s-curve",$E90+($G90-$E90)*$I$2/(1+EXP($I$3*(COUNT($J$9:AI$9)+$I$4))),TREND($E90:$G90,$E$9:$G$9,AI$9))</f>
        <v>#VALUE!</v>
      </c>
      <c r="AJ90" t="e">
        <f>IF($H90="s-curve",$E90+($G90-$E90)*$I$2/(1+EXP($I$3*(COUNT($J$9:AJ$9)+$I$4))),TREND($E90:$G90,$E$9:$G$9,AJ$9))</f>
        <v>#VALUE!</v>
      </c>
      <c r="AK90" t="e">
        <f>IF($H90="s-curve",$E90+($G90-$E90)*$I$2/(1+EXP($I$3*(COUNT($J$9:AK$9)+$I$4))),TREND($E90:$G90,$E$9:$G$9,AK$9))</f>
        <v>#VALUE!</v>
      </c>
      <c r="AL90" t="e">
        <f>IF($H90="s-curve",$E90+($G90-$E90)*$I$2/(1+EXP($I$3*(COUNT($J$9:AL$9)+$I$4))),TREND($E90:$G90,$E$9:$G$9,AL$9))</f>
        <v>#VALUE!</v>
      </c>
      <c r="AM90" t="e">
        <f>IF($H90="s-curve",$E90+($G90-$E90)*$I$2/(1+EXP($I$3*(COUNT($J$9:AM$9)+$I$4))),TREND($E90:$G90,$E$9:$G$9,AM$9))</f>
        <v>#VALUE!</v>
      </c>
    </row>
    <row r="91" spans="1:39" x14ac:dyDescent="0.25">
      <c r="C91" t="s">
        <v>5</v>
      </c>
      <c r="E91">
        <v>0</v>
      </c>
      <c r="F91"/>
      <c r="G91">
        <v>0</v>
      </c>
      <c r="H91" s="7" t="str">
        <f>IF(E91=G91,"n/a",IF(OR(C91="battery electric vehicle",C91="natural gas vehicle",C91="plugin hybrid vehicle"),"s-curve","linear"))</f>
        <v>n/a</v>
      </c>
      <c r="J91" s="22">
        <f t="shared" si="3"/>
        <v>0</v>
      </c>
      <c r="K91" t="e">
        <f>IF($H91="s-curve",$E91+($G91-$E91)*$I$2/(1+EXP($I$3*(COUNT($J$9:K$9)+$I$4))),TREND($E91:$G91,$E$9:$G$9,K$9))</f>
        <v>#VALUE!</v>
      </c>
      <c r="L91" t="e">
        <f>IF($H91="s-curve",$E91+($G91-$E91)*$I$2/(1+EXP($I$3*(COUNT($J$9:L$9)+$I$4))),TREND($E91:$G91,$E$9:$G$9,L$9))</f>
        <v>#VALUE!</v>
      </c>
      <c r="M91" t="e">
        <f>IF($H91="s-curve",$E91+($G91-$E91)*$I$2/(1+EXP($I$3*(COUNT($J$9:M$9)+$I$4))),TREND($E91:$G91,$E$9:$G$9,M$9))</f>
        <v>#VALUE!</v>
      </c>
      <c r="N91" t="e">
        <f>IF($H91="s-curve",$E91+($G91-$E91)*$I$2/(1+EXP($I$3*(COUNT($J$9:N$9)+$I$4))),TREND($E91:$G91,$E$9:$G$9,N$9))</f>
        <v>#VALUE!</v>
      </c>
      <c r="O91" t="e">
        <f>IF($H91="s-curve",$E91+($G91-$E91)*$I$2/(1+EXP($I$3*(COUNT($J$9:O$9)+$I$4))),TREND($E91:$G91,$E$9:$G$9,O$9))</f>
        <v>#VALUE!</v>
      </c>
      <c r="P91" t="e">
        <f>IF($H91="s-curve",$E91+($G91-$E91)*$I$2/(1+EXP($I$3*(COUNT($J$9:P$9)+$I$4))),TREND($E91:$G91,$E$9:$G$9,P$9))</f>
        <v>#VALUE!</v>
      </c>
      <c r="Q91" t="e">
        <f>IF($H91="s-curve",$E91+($G91-$E91)*$I$2/(1+EXP($I$3*(COUNT($J$9:Q$9)+$I$4))),TREND($E91:$G91,$E$9:$G$9,Q$9))</f>
        <v>#VALUE!</v>
      </c>
      <c r="R91" t="e">
        <f>IF($H91="s-curve",$E91+($G91-$E91)*$I$2/(1+EXP($I$3*(COUNT($J$9:R$9)+$I$4))),TREND($E91:$G91,$E$9:$G$9,R$9))</f>
        <v>#VALUE!</v>
      </c>
      <c r="S91" t="e">
        <f>IF($H91="s-curve",$E91+($G91-$E91)*$I$2/(1+EXP($I$3*(COUNT($J$9:S$9)+$I$4))),TREND($E91:$G91,$E$9:$G$9,S$9))</f>
        <v>#VALUE!</v>
      </c>
      <c r="T91" t="e">
        <f>IF($H91="s-curve",$E91+($G91-$E91)*$I$2/(1+EXP($I$3*(COUNT($J$9:T$9)+$I$4))),TREND($E91:$G91,$E$9:$G$9,T$9))</f>
        <v>#VALUE!</v>
      </c>
      <c r="U91" t="e">
        <f>IF($H91="s-curve",$E91+($G91-$E91)*$I$2/(1+EXP($I$3*(COUNT($J$9:U$9)+$I$4))),TREND($E91:$G91,$E$9:$G$9,U$9))</f>
        <v>#VALUE!</v>
      </c>
      <c r="V91" t="e">
        <f>IF($H91="s-curve",$E91+($G91-$E91)*$I$2/(1+EXP($I$3*(COUNT($J$9:V$9)+$I$4))),TREND($E91:$G91,$E$9:$G$9,V$9))</f>
        <v>#VALUE!</v>
      </c>
      <c r="W91" t="e">
        <f>IF($H91="s-curve",$E91+($G91-$E91)*$I$2/(1+EXP($I$3*(COUNT($J$9:W$9)+$I$4))),TREND($E91:$G91,$E$9:$G$9,W$9))</f>
        <v>#VALUE!</v>
      </c>
      <c r="X91" t="e">
        <f>IF($H91="s-curve",$E91+($G91-$E91)*$I$2/(1+EXP($I$3*(COUNT($J$9:X$9)+$I$4))),TREND($E91:$G91,$E$9:$G$9,X$9))</f>
        <v>#VALUE!</v>
      </c>
      <c r="Y91" t="e">
        <f>IF($H91="s-curve",$E91+($G91-$E91)*$I$2/(1+EXP($I$3*(COUNT($J$9:Y$9)+$I$4))),TREND($E91:$G91,$E$9:$G$9,Y$9))</f>
        <v>#VALUE!</v>
      </c>
      <c r="Z91" t="e">
        <f>IF($H91="s-curve",$E91+($G91-$E91)*$I$2/(1+EXP($I$3*(COUNT($J$9:Z$9)+$I$4))),TREND($E91:$G91,$E$9:$G$9,Z$9))</f>
        <v>#VALUE!</v>
      </c>
      <c r="AA91" t="e">
        <f>IF($H91="s-curve",$E91+($G91-$E91)*$I$2/(1+EXP($I$3*(COUNT($J$9:AA$9)+$I$4))),TREND($E91:$G91,$E$9:$G$9,AA$9))</f>
        <v>#VALUE!</v>
      </c>
      <c r="AB91" t="e">
        <f>IF($H91="s-curve",$E91+($G91-$E91)*$I$2/(1+EXP($I$3*(COUNT($J$9:AB$9)+$I$4))),TREND($E91:$G91,$E$9:$G$9,AB$9))</f>
        <v>#VALUE!</v>
      </c>
      <c r="AC91" t="e">
        <f>IF($H91="s-curve",$E91+($G91-$E91)*$I$2/(1+EXP($I$3*(COUNT($J$9:AC$9)+$I$4))),TREND($E91:$G91,$E$9:$G$9,AC$9))</f>
        <v>#VALUE!</v>
      </c>
      <c r="AD91" t="e">
        <f>IF($H91="s-curve",$E91+($G91-$E91)*$I$2/(1+EXP($I$3*(COUNT($J$9:AD$9)+$I$4))),TREND($E91:$G91,$E$9:$G$9,AD$9))</f>
        <v>#VALUE!</v>
      </c>
      <c r="AE91" t="e">
        <f>IF($H91="s-curve",$E91+($G91-$E91)*$I$2/(1+EXP($I$3*(COUNT($J$9:AE$9)+$I$4))),TREND($E91:$G91,$E$9:$G$9,AE$9))</f>
        <v>#VALUE!</v>
      </c>
      <c r="AF91" t="e">
        <f>IF($H91="s-curve",$E91+($G91-$E91)*$I$2/(1+EXP($I$3*(COUNT($J$9:AF$9)+$I$4))),TREND($E91:$G91,$E$9:$G$9,AF$9))</f>
        <v>#VALUE!</v>
      </c>
      <c r="AG91" t="e">
        <f>IF($H91="s-curve",$E91+($G91-$E91)*$I$2/(1+EXP($I$3*(COUNT($J$9:AG$9)+$I$4))),TREND($E91:$G91,$E$9:$G$9,AG$9))</f>
        <v>#VALUE!</v>
      </c>
      <c r="AH91" t="e">
        <f>IF($H91="s-curve",$E91+($G91-$E91)*$I$2/(1+EXP($I$3*(COUNT($J$9:AH$9)+$I$4))),TREND($E91:$G91,$E$9:$G$9,AH$9))</f>
        <v>#VALUE!</v>
      </c>
      <c r="AI91" t="e">
        <f>IF($H91="s-curve",$E91+($G91-$E91)*$I$2/(1+EXP($I$3*(COUNT($J$9:AI$9)+$I$4))),TREND($E91:$G91,$E$9:$G$9,AI$9))</f>
        <v>#VALUE!</v>
      </c>
      <c r="AJ91" t="e">
        <f>IF($H91="s-curve",$E91+($G91-$E91)*$I$2/(1+EXP($I$3*(COUNT($J$9:AJ$9)+$I$4))),TREND($E91:$G91,$E$9:$G$9,AJ$9))</f>
        <v>#VALUE!</v>
      </c>
      <c r="AK91" t="e">
        <f>IF($H91="s-curve",$E91+($G91-$E91)*$I$2/(1+EXP($I$3*(COUNT($J$9:AK$9)+$I$4))),TREND($E91:$G91,$E$9:$G$9,AK$9))</f>
        <v>#VALUE!</v>
      </c>
      <c r="AL91" t="e">
        <f>IF($H91="s-curve",$E91+($G91-$E91)*$I$2/(1+EXP($I$3*(COUNT($J$9:AL$9)+$I$4))),TREND($E91:$G91,$E$9:$G$9,AL$9))</f>
        <v>#VALUE!</v>
      </c>
      <c r="AM91" t="e">
        <f>IF($H91="s-curve",$E91+($G91-$E91)*$I$2/(1+EXP($I$3*(COUNT($J$9:AM$9)+$I$4))),TREND($E91:$G91,$E$9:$G$9,AM$9))</f>
        <v>#VALUE!</v>
      </c>
    </row>
    <row r="92" spans="1:39" x14ac:dyDescent="0.25">
      <c r="C92" t="s">
        <v>124</v>
      </c>
      <c r="E92">
        <v>0</v>
      </c>
      <c r="F92"/>
      <c r="G92">
        <v>0</v>
      </c>
      <c r="H92" s="7" t="str">
        <f>IF(E92=G92,"n/a",IF(OR(C92="battery electric vehicle",C92="natural gas vehicle",C92="plugin hybrid vehicle",C92="hydrogen vehicle"),"s-curve","linear"))</f>
        <v>n/a</v>
      </c>
      <c r="J92" s="22">
        <f t="shared" si="3"/>
        <v>0</v>
      </c>
      <c r="K92" t="e">
        <f>IF($H92="s-curve",$E92+($G92-$E92)*$I$2/(1+EXP($I$3*(COUNT($J$9:K$9)+$I$4))),TREND($E92:$G92,$E$9:$G$9,K$9))</f>
        <v>#VALUE!</v>
      </c>
      <c r="L92" t="e">
        <f>IF($H92="s-curve",$E92+($G92-$E92)*$I$2/(1+EXP($I$3*(COUNT($J$9:L$9)+$I$4))),TREND($E92:$G92,$E$9:$G$9,L$9))</f>
        <v>#VALUE!</v>
      </c>
      <c r="M92" t="e">
        <f>IF($H92="s-curve",$E92+($G92-$E92)*$I$2/(1+EXP($I$3*(COUNT($J$9:M$9)+$I$4))),TREND($E92:$G92,$E$9:$G$9,M$9))</f>
        <v>#VALUE!</v>
      </c>
      <c r="N92" t="e">
        <f>IF($H92="s-curve",$E92+($G92-$E92)*$I$2/(1+EXP($I$3*(COUNT($J$9:N$9)+$I$4))),TREND($E92:$G92,$E$9:$G$9,N$9))</f>
        <v>#VALUE!</v>
      </c>
      <c r="O92" t="e">
        <f>IF($H92="s-curve",$E92+($G92-$E92)*$I$2/(1+EXP($I$3*(COUNT($J$9:O$9)+$I$4))),TREND($E92:$G92,$E$9:$G$9,O$9))</f>
        <v>#VALUE!</v>
      </c>
      <c r="P92" t="e">
        <f>IF($H92="s-curve",$E92+($G92-$E92)*$I$2/(1+EXP($I$3*(COUNT($J$9:P$9)+$I$4))),TREND($E92:$G92,$E$9:$G$9,P$9))</f>
        <v>#VALUE!</v>
      </c>
      <c r="Q92" t="e">
        <f>IF($H92="s-curve",$E92+($G92-$E92)*$I$2/(1+EXP($I$3*(COUNT($J$9:Q$9)+$I$4))),TREND($E92:$G92,$E$9:$G$9,Q$9))</f>
        <v>#VALUE!</v>
      </c>
      <c r="R92" t="e">
        <f>IF($H92="s-curve",$E92+($G92-$E92)*$I$2/(1+EXP($I$3*(COUNT($J$9:R$9)+$I$4))),TREND($E92:$G92,$E$9:$G$9,R$9))</f>
        <v>#VALUE!</v>
      </c>
      <c r="S92" t="e">
        <f>IF($H92="s-curve",$E92+($G92-$E92)*$I$2/(1+EXP($I$3*(COUNT($J$9:S$9)+$I$4))),TREND($E92:$G92,$E$9:$G$9,S$9))</f>
        <v>#VALUE!</v>
      </c>
      <c r="T92" t="e">
        <f>IF($H92="s-curve",$E92+($G92-$E92)*$I$2/(1+EXP($I$3*(COUNT($J$9:T$9)+$I$4))),TREND($E92:$G92,$E$9:$G$9,T$9))</f>
        <v>#VALUE!</v>
      </c>
      <c r="U92" t="e">
        <f>IF($H92="s-curve",$E92+($G92-$E92)*$I$2/(1+EXP($I$3*(COUNT($J$9:U$9)+$I$4))),TREND($E92:$G92,$E$9:$G$9,U$9))</f>
        <v>#VALUE!</v>
      </c>
      <c r="V92" t="e">
        <f>IF($H92="s-curve",$E92+($G92-$E92)*$I$2/(1+EXP($I$3*(COUNT($J$9:V$9)+$I$4))),TREND($E92:$G92,$E$9:$G$9,V$9))</f>
        <v>#VALUE!</v>
      </c>
      <c r="W92" t="e">
        <f>IF($H92="s-curve",$E92+($G92-$E92)*$I$2/(1+EXP($I$3*(COUNT($J$9:W$9)+$I$4))),TREND($E92:$G92,$E$9:$G$9,W$9))</f>
        <v>#VALUE!</v>
      </c>
      <c r="X92" t="e">
        <f>IF($H92="s-curve",$E92+($G92-$E92)*$I$2/(1+EXP($I$3*(COUNT($J$9:X$9)+$I$4))),TREND($E92:$G92,$E$9:$G$9,X$9))</f>
        <v>#VALUE!</v>
      </c>
      <c r="Y92" t="e">
        <f>IF($H92="s-curve",$E92+($G92-$E92)*$I$2/(1+EXP($I$3*(COUNT($J$9:Y$9)+$I$4))),TREND($E92:$G92,$E$9:$G$9,Y$9))</f>
        <v>#VALUE!</v>
      </c>
      <c r="Z92" t="e">
        <f>IF($H92="s-curve",$E92+($G92-$E92)*$I$2/(1+EXP($I$3*(COUNT($J$9:Z$9)+$I$4))),TREND($E92:$G92,$E$9:$G$9,Z$9))</f>
        <v>#VALUE!</v>
      </c>
      <c r="AA92" t="e">
        <f>IF($H92="s-curve",$E92+($G92-$E92)*$I$2/(1+EXP($I$3*(COUNT($J$9:AA$9)+$I$4))),TREND($E92:$G92,$E$9:$G$9,AA$9))</f>
        <v>#VALUE!</v>
      </c>
      <c r="AB92" t="e">
        <f>IF($H92="s-curve",$E92+($G92-$E92)*$I$2/(1+EXP($I$3*(COUNT($J$9:AB$9)+$I$4))),TREND($E92:$G92,$E$9:$G$9,AB$9))</f>
        <v>#VALUE!</v>
      </c>
      <c r="AC92" t="e">
        <f>IF($H92="s-curve",$E92+($G92-$E92)*$I$2/(1+EXP($I$3*(COUNT($J$9:AC$9)+$I$4))),TREND($E92:$G92,$E$9:$G$9,AC$9))</f>
        <v>#VALUE!</v>
      </c>
      <c r="AD92" t="e">
        <f>IF($H92="s-curve",$E92+($G92-$E92)*$I$2/(1+EXP($I$3*(COUNT($J$9:AD$9)+$I$4))),TREND($E92:$G92,$E$9:$G$9,AD$9))</f>
        <v>#VALUE!</v>
      </c>
      <c r="AE92" t="e">
        <f>IF($H92="s-curve",$E92+($G92-$E92)*$I$2/(1+EXP($I$3*(COUNT($J$9:AE$9)+$I$4))),TREND($E92:$G92,$E$9:$G$9,AE$9))</f>
        <v>#VALUE!</v>
      </c>
      <c r="AF92" t="e">
        <f>IF($H92="s-curve",$E92+($G92-$E92)*$I$2/(1+EXP($I$3*(COUNT($J$9:AF$9)+$I$4))),TREND($E92:$G92,$E$9:$G$9,AF$9))</f>
        <v>#VALUE!</v>
      </c>
      <c r="AG92" t="e">
        <f>IF($H92="s-curve",$E92+($G92-$E92)*$I$2/(1+EXP($I$3*(COUNT($J$9:AG$9)+$I$4))),TREND($E92:$G92,$E$9:$G$9,AG$9))</f>
        <v>#VALUE!</v>
      </c>
      <c r="AH92" t="e">
        <f>IF($H92="s-curve",$E92+($G92-$E92)*$I$2/(1+EXP($I$3*(COUNT($J$9:AH$9)+$I$4))),TREND($E92:$G92,$E$9:$G$9,AH$9))</f>
        <v>#VALUE!</v>
      </c>
      <c r="AI92" t="e">
        <f>IF($H92="s-curve",$E92+($G92-$E92)*$I$2/(1+EXP($I$3*(COUNT($J$9:AI$9)+$I$4))),TREND($E92:$G92,$E$9:$G$9,AI$9))</f>
        <v>#VALUE!</v>
      </c>
      <c r="AJ92" t="e">
        <f>IF($H92="s-curve",$E92+($G92-$E92)*$I$2/(1+EXP($I$3*(COUNT($J$9:AJ$9)+$I$4))),TREND($E92:$G92,$E$9:$G$9,AJ$9))</f>
        <v>#VALUE!</v>
      </c>
      <c r="AK92" t="e">
        <f>IF($H92="s-curve",$E92+($G92-$E92)*$I$2/(1+EXP($I$3*(COUNT($J$9:AK$9)+$I$4))),TREND($E92:$G92,$E$9:$G$9,AK$9))</f>
        <v>#VALUE!</v>
      </c>
      <c r="AL92" t="e">
        <f>IF($H92="s-curve",$E92+($G92-$E92)*$I$2/(1+EXP($I$3*(COUNT($J$9:AL$9)+$I$4))),TREND($E92:$G92,$E$9:$G$9,AL$9))</f>
        <v>#VALUE!</v>
      </c>
      <c r="AM92" t="e">
        <f>IF($H92="s-curve",$E92+($G92-$E92)*$I$2/(1+EXP($I$3*(COUNT($J$9:AM$9)+$I$4))),TREND($E92:$G92,$E$9:$G$9,AM$9))</f>
        <v>#VALUE!</v>
      </c>
    </row>
    <row r="93" spans="1:39" ht="15.75" thickBot="1" x14ac:dyDescent="0.3">
      <c r="A93" s="23"/>
      <c r="B93" s="23"/>
      <c r="C93" s="23" t="s">
        <v>125</v>
      </c>
      <c r="D93" s="23"/>
      <c r="E93" s="23">
        <v>0</v>
      </c>
      <c r="F93" s="23"/>
      <c r="G93" s="23">
        <v>0</v>
      </c>
      <c r="H93" s="8" t="str">
        <f>IF(E93=G93,"n/a",IF(OR(C93="battery electric vehicle",C93="natural gas vehicle",C93="plugin hybrid vehicle",C93="hydrogen vehicle"),"s-curve","linear"))</f>
        <v>n/a</v>
      </c>
      <c r="J93" s="22">
        <f t="shared" si="3"/>
        <v>0</v>
      </c>
      <c r="K93" t="e">
        <f>IF($H93="s-curve",$E93+($G93-$E93)*$I$2/(1+EXP($I$3*(COUNT($J$9:K$9)+$I$4))),TREND($E93:$G93,$E$9:$G$9,K$9))</f>
        <v>#VALUE!</v>
      </c>
      <c r="L93" t="e">
        <f>IF($H93="s-curve",$E93+($G93-$E93)*$I$2/(1+EXP($I$3*(COUNT($J$9:L$9)+$I$4))),TREND($E93:$G93,$E$9:$G$9,L$9))</f>
        <v>#VALUE!</v>
      </c>
      <c r="M93" t="e">
        <f>IF($H93="s-curve",$E93+($G93-$E93)*$I$2/(1+EXP($I$3*(COUNT($J$9:M$9)+$I$4))),TREND($E93:$G93,$E$9:$G$9,M$9))</f>
        <v>#VALUE!</v>
      </c>
      <c r="N93" t="e">
        <f>IF($H93="s-curve",$E93+($G93-$E93)*$I$2/(1+EXP($I$3*(COUNT($J$9:N$9)+$I$4))),TREND($E93:$G93,$E$9:$G$9,N$9))</f>
        <v>#VALUE!</v>
      </c>
      <c r="O93" t="e">
        <f>IF($H93="s-curve",$E93+($G93-$E93)*$I$2/(1+EXP($I$3*(COUNT($J$9:O$9)+$I$4))),TREND($E93:$G93,$E$9:$G$9,O$9))</f>
        <v>#VALUE!</v>
      </c>
      <c r="P93" t="e">
        <f>IF($H93="s-curve",$E93+($G93-$E93)*$I$2/(1+EXP($I$3*(COUNT($J$9:P$9)+$I$4))),TREND($E93:$G93,$E$9:$G$9,P$9))</f>
        <v>#VALUE!</v>
      </c>
      <c r="Q93" t="e">
        <f>IF($H93="s-curve",$E93+($G93-$E93)*$I$2/(1+EXP($I$3*(COUNT($J$9:Q$9)+$I$4))),TREND($E93:$G93,$E$9:$G$9,Q$9))</f>
        <v>#VALUE!</v>
      </c>
      <c r="R93" t="e">
        <f>IF($H93="s-curve",$E93+($G93-$E93)*$I$2/(1+EXP($I$3*(COUNT($J$9:R$9)+$I$4))),TREND($E93:$G93,$E$9:$G$9,R$9))</f>
        <v>#VALUE!</v>
      </c>
      <c r="S93" t="e">
        <f>IF($H93="s-curve",$E93+($G93-$E93)*$I$2/(1+EXP($I$3*(COUNT($J$9:S$9)+$I$4))),TREND($E93:$G93,$E$9:$G$9,S$9))</f>
        <v>#VALUE!</v>
      </c>
      <c r="T93" t="e">
        <f>IF($H93="s-curve",$E93+($G93-$E93)*$I$2/(1+EXP($I$3*(COUNT($J$9:T$9)+$I$4))),TREND($E93:$G93,$E$9:$G$9,T$9))</f>
        <v>#VALUE!</v>
      </c>
      <c r="U93" t="e">
        <f>IF($H93="s-curve",$E93+($G93-$E93)*$I$2/(1+EXP($I$3*(COUNT($J$9:U$9)+$I$4))),TREND($E93:$G93,$E$9:$G$9,U$9))</f>
        <v>#VALUE!</v>
      </c>
      <c r="V93" t="e">
        <f>IF($H93="s-curve",$E93+($G93-$E93)*$I$2/(1+EXP($I$3*(COUNT($J$9:V$9)+$I$4))),TREND($E93:$G93,$E$9:$G$9,V$9))</f>
        <v>#VALUE!</v>
      </c>
      <c r="W93" t="e">
        <f>IF($H93="s-curve",$E93+($G93-$E93)*$I$2/(1+EXP($I$3*(COUNT($J$9:W$9)+$I$4))),TREND($E93:$G93,$E$9:$G$9,W$9))</f>
        <v>#VALUE!</v>
      </c>
      <c r="X93" t="e">
        <f>IF($H93="s-curve",$E93+($G93-$E93)*$I$2/(1+EXP($I$3*(COUNT($J$9:X$9)+$I$4))),TREND($E93:$G93,$E$9:$G$9,X$9))</f>
        <v>#VALUE!</v>
      </c>
      <c r="Y93" t="e">
        <f>IF($H93="s-curve",$E93+($G93-$E93)*$I$2/(1+EXP($I$3*(COUNT($J$9:Y$9)+$I$4))),TREND($E93:$G93,$E$9:$G$9,Y$9))</f>
        <v>#VALUE!</v>
      </c>
      <c r="Z93" t="e">
        <f>IF($H93="s-curve",$E93+($G93-$E93)*$I$2/(1+EXP($I$3*(COUNT($J$9:Z$9)+$I$4))),TREND($E93:$G93,$E$9:$G$9,Z$9))</f>
        <v>#VALUE!</v>
      </c>
      <c r="AA93" t="e">
        <f>IF($H93="s-curve",$E93+($G93-$E93)*$I$2/(1+EXP($I$3*(COUNT($J$9:AA$9)+$I$4))),TREND($E93:$G93,$E$9:$G$9,AA$9))</f>
        <v>#VALUE!</v>
      </c>
      <c r="AB93" t="e">
        <f>IF($H93="s-curve",$E93+($G93-$E93)*$I$2/(1+EXP($I$3*(COUNT($J$9:AB$9)+$I$4))),TREND($E93:$G93,$E$9:$G$9,AB$9))</f>
        <v>#VALUE!</v>
      </c>
      <c r="AC93" t="e">
        <f>IF($H93="s-curve",$E93+($G93-$E93)*$I$2/(1+EXP($I$3*(COUNT($J$9:AC$9)+$I$4))),TREND($E93:$G93,$E$9:$G$9,AC$9))</f>
        <v>#VALUE!</v>
      </c>
      <c r="AD93" t="e">
        <f>IF($H93="s-curve",$E93+($G93-$E93)*$I$2/(1+EXP($I$3*(COUNT($J$9:AD$9)+$I$4))),TREND($E93:$G93,$E$9:$G$9,AD$9))</f>
        <v>#VALUE!</v>
      </c>
      <c r="AE93" t="e">
        <f>IF($H93="s-curve",$E93+($G93-$E93)*$I$2/(1+EXP($I$3*(COUNT($J$9:AE$9)+$I$4))),TREND($E93:$G93,$E$9:$G$9,AE$9))</f>
        <v>#VALUE!</v>
      </c>
      <c r="AF93" t="e">
        <f>IF($H93="s-curve",$E93+($G93-$E93)*$I$2/(1+EXP($I$3*(COUNT($J$9:AF$9)+$I$4))),TREND($E93:$G93,$E$9:$G$9,AF$9))</f>
        <v>#VALUE!</v>
      </c>
      <c r="AG93" t="e">
        <f>IF($H93="s-curve",$E93+($G93-$E93)*$I$2/(1+EXP($I$3*(COUNT($J$9:AG$9)+$I$4))),TREND($E93:$G93,$E$9:$G$9,AG$9))</f>
        <v>#VALUE!</v>
      </c>
      <c r="AH93" t="e">
        <f>IF($H93="s-curve",$E93+($G93-$E93)*$I$2/(1+EXP($I$3*(COUNT($J$9:AH$9)+$I$4))),TREND($E93:$G93,$E$9:$G$9,AH$9))</f>
        <v>#VALUE!</v>
      </c>
      <c r="AI93" t="e">
        <f>IF($H93="s-curve",$E93+($G93-$E93)*$I$2/(1+EXP($I$3*(COUNT($J$9:AI$9)+$I$4))),TREND($E93:$G93,$E$9:$G$9,AI$9))</f>
        <v>#VALUE!</v>
      </c>
      <c r="AJ93" t="e">
        <f>IF($H93="s-curve",$E93+($G93-$E93)*$I$2/(1+EXP($I$3*(COUNT($J$9:AJ$9)+$I$4))),TREND($E93:$G93,$E$9:$G$9,AJ$9))</f>
        <v>#VALUE!</v>
      </c>
      <c r="AK93" t="e">
        <f>IF($H93="s-curve",$E93+($G93-$E93)*$I$2/(1+EXP($I$3*(COUNT($J$9:AK$9)+$I$4))),TREND($E93:$G93,$E$9:$G$9,AK$9))</f>
        <v>#VALUE!</v>
      </c>
      <c r="AL93" t="e">
        <f>IF($H93="s-curve",$E93+($G93-$E93)*$I$2/(1+EXP($I$3*(COUNT($J$9:AL$9)+$I$4))),TREND($E93:$G93,$E$9:$G$9,AL$9))</f>
        <v>#VALUE!</v>
      </c>
      <c r="AM93" t="e">
        <f>IF($H93="s-curve",$E93+($G93-$E93)*$I$2/(1+EXP($I$3*(COUNT($J$9:AM$9)+$I$4))),TREND($E93:$G93,$E$9:$G$9,AM$9))</f>
        <v>#VALUE!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2024-01-21T21:55:10Z</dcterms:modified>
</cp:coreProperties>
</file>