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web-app\BCF\"/>
    </mc:Choice>
  </mc:AlternateContent>
  <xr:revisionPtr revIDLastSave="0" documentId="13_ncr:1_{29F17E76-1DE8-4C0C-BDAB-6D3A2549A6E7}" xr6:coauthVersionLast="47" xr6:coauthVersionMax="47" xr10:uidLastSave="{00000000-0000-0000-0000-000000000000}"/>
  <bookViews>
    <workbookView xWindow="1545" yWindow="1335" windowWidth="20985" windowHeight="1458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definedNames>
    <definedName name="gal_per_barrel">About!$A$75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B2" i="13"/>
  <c r="A76" i="1"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<sst xmlns="http://schemas.openxmlformats.org/spreadsheetml/2006/main" count="537" uniqueCount="433">
  <si>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</si>
  <si>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</si>
  <si>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</si>
  <si>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</si>
  <si>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</si>
  <si>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</si>
  <si>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</si>
  <si>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</si>
  <si>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</si>
  <si>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</si>
  <si>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</si>
  <si>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</si>
  <si>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</si>
  <si>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</si>
  <si>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</si>
  <si>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</si>
  <si>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</si>
  <si>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</si>
  <si>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</si>
  <si>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</si>
  <si>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</si>
  <si>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</si>
  <si>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</si>
  <si>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</si>
  <si>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</si>
  <si>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</si>
  <si>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</si>
  <si>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</si>
  <si>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</si>
  <si>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</si>
  <si>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</si>
  <si>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</si>
  <si>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</si>
  <si>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</si>
  <si>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</si>
  <si>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</si>
  <si>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</si>
  <si>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</si>
  <si>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</si>
  <si>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</si>
  <si>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</si>
  <si>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</si>
  <si>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</si>
  <si>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</si>
  <si>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</si>
  <si>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</si>
  <si>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</si>
  <si>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</si>
  <si>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</si>
  <si>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</si>
  <si>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</si>
  <si>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</si>
  <si>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</si>
  <si>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</si>
  <si>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</si>
  <si>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</si>
  <si>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</si>
  <si>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</si>
  <si>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</si>
  <si>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</si>
  <si>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</si>
  <si>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</si>
  <si>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</si>
  <si>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</si>
  <si>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</si>
  <si>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</si>
  <si>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</si>
  <si>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</si>
  <si>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</si>
  <si>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</si>
  <si>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</si>
  <si>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</si>
  <si>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</si>
  <si>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</si>
  <si>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</si>
  <si>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</si>
  <si>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</si>
  <si>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</si>
  <si>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</si>
  <si>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</si>
  <si>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</si>
  <si>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</si>
  <si>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</si>
  <si>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</si>
  <si>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</si>
  <si>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</si>
  <si>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</si>
  <si>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</si>
  <si>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</si>
  <si>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</si>
  <si>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</si>
  <si>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</si>
  <si>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</si>
  <si>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</si>
  <si>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</si>
  <si>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</si>
  <si>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</si>
  <si>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</si>
  <si>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</si>
  <si>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</si>
  <si>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</si>
  <si>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</si>
  <si>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</si>
  <si>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</si>
  <si>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</si>
  <si>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</si>
  <si>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</si>
  <si>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</si>
  <si>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</si>
  <si>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</si>
  <si>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</si>
  <si>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</si>
  <si>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</si>
  <si>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</si>
  <si>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</si>
  <si>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</si>
  <si>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</si>
  <si>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</si>
  <si>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</si>
  <si>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</si>
  <si>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</si>
  <si>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</si>
  <si>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</si>
  <si>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</si>
  <si>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</si>
  <si>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</si>
  <si>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</si>
  <si>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</si>
  <si>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</si>
  <si>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</si>
  <si>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</si>
  <si>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</si>
  <si>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</si>
  <si>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</si>
  <si>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</si>
  <si>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</si>
  <si>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</si>
  <si>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</si>
  <si>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</si>
  <si>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</si>
  <si>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</si>
  <si>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</si>
  <si>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</si>
  <si>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</si>
  <si>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</si>
  <si>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</si>
  <si>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</si>
  <si>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</si>
  <si>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</si>
  <si>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</si>
  <si>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</si>
  <si>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</si>
  <si>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</si>
  <si>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</si>
  <si>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</si>
  <si>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</si>
  <si>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</si>
  <si>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</si>
  <si>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</si>
  <si>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</si>
  <si>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</si>
  <si>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</si>
  <si>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</si>
  <si>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</si>
  <si>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</si>
  <si>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</si>
  <si>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</si>
  <si>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</si>
  <si>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</si>
  <si>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</si>
  <si>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</si>
  <si>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</si>
  <si>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</si>
  <si>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</si>
  <si>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</si>
  <si>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</si>
  <si>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</si>
  <si>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</si>
  <si>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</si>
  <si>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</si>
  <si>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</si>
  <si>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</si>
  <si>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</si>
  <si>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</si>
  <si>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</si>
  <si>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</si>
  <si>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</si>
  <si>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</si>
  <si>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</si>
  <si>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</si>
  <si>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</si>
  <si>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</si>
  <si>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</si>
  <si>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</si>
  <si>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</si>
  <si>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</si>
  <si>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</si>
  <si>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</si>
  <si>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</si>
  <si>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</si>
  <si>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</si>
  <si>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</si>
  <si>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</si>
  <si>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</si>
  <si>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</si>
  <si>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</si>
  <si>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</si>
  <si>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</si>
  <si>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</si>
  <si>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</si>
  <si>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</si>
  <si>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</si>
  <si>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</si>
  <si>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</si>
  <si>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</si>
  <si>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</si>
  <si>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</si>
  <si>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</si>
  <si>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</si>
  <si>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</si>
  <si>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</si>
  <si>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</si>
  <si>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</si>
  <si>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</si>
  <si>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</si>
  <si>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</si>
  <si>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</si>
  <si>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</si>
  <si>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</si>
  <si>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</si>
  <si>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</si>
  <si>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</si>
  <si>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</si>
  <si>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</si>
  <si>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</si>
  <si>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</si>
  <si>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</si>
  <si>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</si>
  <si>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</si>
  <si>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</si>
  <si>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</si>
  <si>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</si>
  <si>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</si>
  <si>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</si>
  <si>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</si>
  <si>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</si>
  <si>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</si>
  <si>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</si>
  <si>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</si>
  <si>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</si>
  <si>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</si>
  <si>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</si>
  <si>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</si>
  <si>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</si>
  <si>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</si>
  <si>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</si>
  <si>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</si>
  <si>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</si>
  <si>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</si>
  <si>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</si>
  <si>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</si>
  <si>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</si>
  <si>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</si>
  <si>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</si>
  <si>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</si>
  <si>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</si>
  <si>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</si>
  <si>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</si>
  <si>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</si>
  <si>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</si>
  <si>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</si>
  <si>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</si>
  <si>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</si>
  <si>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</si>
  <si>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</si>
  <si>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</si>
  <si>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</si>
  <si>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</si>
  <si>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</si>
  <si>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</si>
  <si>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</si>
  <si>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</si>
  <si>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</si>
  <si>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</si>
  <si>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</si>
  <si>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</si>
  <si>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</si>
  <si>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</si>
  <si>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</si>
  <si>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</si>
  <si>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</si>
  <si>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</si>
  <si>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</si>
  <si>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</si>
  <si>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</si>
  <si>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</si>
  <si>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</si>
  <si>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</si>
  <si>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</si>
  <si>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</si>
  <si>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</si>
  <si>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</si>
  <si>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</si>
  <si>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</si>
  <si>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</si>
  <si>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</si>
  <si>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</si>
  <si>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</si>
  <si>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</si>
  <si>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</si>
  <si>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</si>
  <si>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</si>
  <si>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</si>
  <si>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</si>
  <si>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</si>
  <si>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</si>
  <si>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</si>
  <si>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</si>
  <si>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</si>
  <si>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</si>
  <si>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</si>
  <si>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</si>
  <si>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</si>
  <si>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</si>
  <si>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</si>
  <si>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</si>
  <si>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</si>
  <si>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</si>
  <si>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</si>
  <si>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</si>
  <si>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</si>
  <si>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</si>
  <si>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</si>
  <si>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</si>
  <si>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</si>
  <si>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</si>
  <si>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</si>
  <si>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</si>
  <si>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</si>
  <si>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</si>
  <si>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</si>
  <si>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</si>
  <si>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</si>
  <si>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</si>
  <si>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</si>
  <si>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</si>
  <si>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</si>
  <si>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</si>
  <si>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</si>
  <si>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</si>
  <si>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</si>
  <si>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</si>
  <si>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</si>
  <si>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</si>
  <si>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</si>
  <si>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</si>
  <si>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</si>
  <si>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</si>
  <si>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</si>
  <si>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</si>
  <si>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</si>
  <si>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</si>
  <si>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</si>
  <si>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</si>
  <si>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</si>
  <si>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</si>
  <si>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</si>
  <si>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</si>
  <si>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</si>
  <si>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</si>
  <si>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</si>
  <si>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</si>
  <si>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</si>
  <si>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</si>
  <si>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</si>
  <si>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</si>
  <si>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</si>
  <si>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</si>
  <si>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</si>
  <si>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</si>
  <si>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</si>
  <si>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</si>
  <si>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</si>
  <si>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</si>
  <si>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</si>
  <si>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</si>
  <si>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</si>
  <si>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</si>
  <si>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</si>
  <si>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</si>
  <si>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</si>
  <si>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</si>
  <si>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</si>
  <si>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</si>
  <si>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</si>
  <si>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</si>
  <si>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</si>
  <si>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</si>
  <si>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</si>
  <si>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</si>
  <si>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</si>
  <si>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</si>
  <si>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</si>
  <si>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</si>
  <si>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</si>
  <si>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</si>
  <si>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</si>
  <si>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</si>
  <si>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</si>
  <si>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</si>
  <si>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</si>
  <si>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</si>
  <si>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</si>
  <si>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</si>
  <si>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</si>
  <si>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</si>
  <si>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</si>
  <si>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</si>
  <si>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</si>
  <si>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</si>
  <si>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</si>
  <si>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</si>
  <si>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</si>
  <si>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</si>
  <si>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you</t>
  </si>
  <si>
    <t>BCF BTU per MMT Hydrogen</t>
  </si>
  <si>
    <t>Hydrogen Energy Density</t>
  </si>
  <si>
    <t>DOE</t>
  </si>
  <si>
    <t>Alternative Fuels Data Center Fuel Properties Comparison</t>
  </si>
  <si>
    <t>https://afdc.energy.gov/files/u/publication/fuel_comparison_chart.pdf</t>
  </si>
  <si>
    <t>Higher heating value energy content</t>
  </si>
  <si>
    <t>btu/MMT</t>
  </si>
  <si>
    <t>btu/lb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</si>
</sst>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abSelected="1" topLeftCell="A60" workbookViewId="0">
      <selection activeCell="A77" sqref="A77"/>
    </sheetView>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x14ac:dyDescent="0.25">
      <c r="A2" s="1" t="s">
        <v>322</v>
      </c>
    </row>
    <row r="3" spans="1:3" x14ac:dyDescent="0.25">
      <c r="A3" s="1" t="s">
        <v>315</v>
      </c>
    </row>
    <row r="4" spans="1:3" x14ac:dyDescent="0.25">
      <c r="A4" s="1" t="s">
        <v>365</v>
      </c>
    </row>
    <row r="5" spans="1:3" x14ac:dyDescent="0.25">
      <c r="A5" s="1" t="s">
        <v>425</v>
      </c>
    </row>
    <row r="6" spans="1:3" x14ac:dyDescent="0.25">
      <c r="A6" s="1"/>
    </row>
    <row r="7" spans="1:3" x14ac:dyDescent="0.25">
      <c r="A7" t="s">
        <v>45</v>
      </c>
      <c r="B7" s="173" t="s">
        <v>345</v>
      </c>
      <c r="C7" s="177"/>
    </row>
    <row r="8" spans="1:3" x14ac:dyDescent="0.25">
      <c r="B8" t="s">
        <v>46</v>
      </c>
    </row>
    <row r="9" spans="1:3" x14ac:dyDescent="0.25">
      <c r="B9" s="2">
        <v>2019</v>
      </c>
    </row>
    <row r="10" spans="1:3" x14ac:dyDescent="0.25">
      <c r="B10" t="s">
        <v>385</v>
      </c>
    </row>
    <row r="11" spans="1:3" x14ac:dyDescent="0.25">
      <c r="B11" s="3" t="s">
        <v>123</v>
      </c>
    </row>
    <row r="12" spans="1:3" x14ac:dyDescent="0.25">
      <c r="B12" t="s">
        <v>122</v>
      </c>
    </row>
    <row r="14" spans="1:3" x14ac:dyDescent="0.25">
      <c r="B14" s="173" t="s">
        <v>401</v>
      </c>
      <c r="C14" s="177"/>
    </row>
    <row r="15" spans="1:3" x14ac:dyDescent="0.25">
      <c r="B15" t="s">
        <v>304</v>
      </c>
    </row>
    <row r="16" spans="1:3" x14ac:dyDescent="0.25">
      <c r="B16" s="2">
        <v>2019</v>
      </c>
    </row>
    <row r="17" spans="1:2" x14ac:dyDescent="0.25">
      <c r="B17" t="s">
        <v>419</v>
      </c>
    </row>
    <row r="18" spans="1:2" x14ac:dyDescent="0.25">
      <c r="B18" t="s">
        <v>306</v>
      </c>
    </row>
    <row r="19" spans="1:2" x14ac:dyDescent="0.25">
      <c r="B19" t="s">
        <v>305</v>
      </c>
    </row>
    <row r="21" spans="1:2" x14ac:dyDescent="0.25">
      <c r="B21" s="173" t="s">
        <v>426</v>
      </c>
    </row>
    <row r="22" spans="1:2" x14ac:dyDescent="0.25">
      <c r="B22" t="s">
        <v>427</v>
      </c>
    </row>
    <row r="23" spans="1:2" x14ac:dyDescent="0.25">
      <c r="B23" s="2">
        <v>2021</v>
      </c>
    </row>
    <row r="24" spans="1:2" x14ac:dyDescent="0.25">
      <c r="B24" t="s">
        <v>428</v>
      </c>
    </row>
    <row r="25" spans="1:2" x14ac:dyDescent="0.25">
      <c r="B25" t="s">
        <v>429</v>
      </c>
    </row>
    <row r="26" spans="1:2" x14ac:dyDescent="0.25">
      <c r="B26" t="s">
        <v>430</v>
      </c>
    </row>
    <row r="29" spans="1:2" x14ac:dyDescent="0.25">
      <c r="A29" s="1" t="s">
        <v>307</v>
      </c>
    </row>
    <row r="30" spans="1:2" x14ac:dyDescent="0.25">
      <c r="A30" t="s">
        <v>308</v>
      </c>
    </row>
    <row r="31" spans="1:2" x14ac:dyDescent="0.25">
      <c r="A31" t="s">
        <v>309</v>
      </c>
    </row>
    <row r="33" spans="1:1" x14ac:dyDescent="0.25">
      <c r="A33" t="s">
        <v>394</v>
      </c>
    </row>
    <row r="34" spans="1:1" x14ac:dyDescent="0.25">
      <c r="A34" t="s">
        <v>395</v>
      </c>
    </row>
    <row r="35" spans="1:1" x14ac:dyDescent="0.25">
      <c r="A35" t="s">
        <v>396</v>
      </c>
    </row>
    <row r="36" spans="1:1" x14ac:dyDescent="0.25">
      <c r="A36" t="s">
        <v>397</v>
      </c>
    </row>
    <row r="37" spans="1:1" x14ac:dyDescent="0.25">
      <c r="A37" t="s">
        <v>399</v>
      </c>
    </row>
    <row r="38" spans="1:1" x14ac:dyDescent="0.25">
      <c r="A38" t="s">
        <v>398</v>
      </c>
    </row>
    <row r="40" spans="1:1" x14ac:dyDescent="0.25">
      <c r="A40" t="s">
        <v>361</v>
      </c>
    </row>
    <row r="41" spans="1:1" x14ac:dyDescent="0.25">
      <c r="A41" t="s">
        <v>362</v>
      </c>
    </row>
    <row r="42" spans="1:1" x14ac:dyDescent="0.25">
      <c r="A42" t="s">
        <v>363</v>
      </c>
    </row>
    <row r="44" spans="1:1" x14ac:dyDescent="0.25">
      <c r="A44" t="s">
        <v>420</v>
      </c>
    </row>
    <row r="45" spans="1:1" x14ac:dyDescent="0.25">
      <c r="A45" t="s">
        <v>421</v>
      </c>
    </row>
    <row r="47" spans="1:1" x14ac:dyDescent="0.25">
      <c r="A47" s="1" t="s">
        <v>317</v>
      </c>
    </row>
    <row r="48" spans="1:1" x14ac:dyDescent="0.25">
      <c r="A48" s="1"/>
    </row>
    <row r="49" spans="1:3" x14ac:dyDescent="0.25">
      <c r="A49" s="174" t="s">
        <v>331</v>
      </c>
      <c r="B49" s="175"/>
    </row>
    <row r="50" spans="1:3" x14ac:dyDescent="0.25">
      <c r="A50" t="s">
        <v>349</v>
      </c>
      <c r="B50" t="s">
        <v>350</v>
      </c>
      <c r="C50" s="178" t="s">
        <v>359</v>
      </c>
    </row>
    <row r="51" spans="1:3" ht="30" x14ac:dyDescent="0.25">
      <c r="A51" s="176" t="s">
        <v>392</v>
      </c>
      <c r="B51" t="s">
        <v>332</v>
      </c>
    </row>
    <row r="52" spans="1:3" x14ac:dyDescent="0.25">
      <c r="A52" t="s">
        <v>324</v>
      </c>
      <c r="B52" t="s">
        <v>333</v>
      </c>
    </row>
    <row r="53" spans="1:3" x14ac:dyDescent="0.25">
      <c r="A53" t="s">
        <v>366</v>
      </c>
      <c r="B53" t="s">
        <v>393</v>
      </c>
    </row>
    <row r="54" spans="1:3" ht="45" x14ac:dyDescent="0.25">
      <c r="A54" s="176" t="s">
        <v>387</v>
      </c>
      <c r="B54" t="s">
        <v>422</v>
      </c>
    </row>
    <row r="55" spans="1:3" x14ac:dyDescent="0.25">
      <c r="A55" s="176" t="s">
        <v>389</v>
      </c>
      <c r="B55" t="s">
        <v>390</v>
      </c>
    </row>
    <row r="56" spans="1:3" x14ac:dyDescent="0.25">
      <c r="A56" s="176" t="s">
        <v>356</v>
      </c>
      <c r="B56" t="s">
        <v>357</v>
      </c>
      <c r="C56" s="178" t="s">
        <v>360</v>
      </c>
    </row>
    <row r="57" spans="1:3" x14ac:dyDescent="0.25">
      <c r="A57" s="176"/>
    </row>
    <row r="58" spans="1:3" x14ac:dyDescent="0.25">
      <c r="A58" s="174" t="s">
        <v>336</v>
      </c>
      <c r="B58" s="175"/>
    </row>
    <row r="59" spans="1:3" x14ac:dyDescent="0.25">
      <c r="A59" t="s">
        <v>349</v>
      </c>
      <c r="B59" t="s">
        <v>351</v>
      </c>
    </row>
    <row r="60" spans="1:3" ht="30" x14ac:dyDescent="0.25">
      <c r="A60" s="176" t="s">
        <v>392</v>
      </c>
      <c r="B60" t="s">
        <v>337</v>
      </c>
    </row>
    <row r="61" spans="1:3" x14ac:dyDescent="0.25">
      <c r="A61" t="s">
        <v>324</v>
      </c>
      <c r="B61" t="s">
        <v>338</v>
      </c>
    </row>
    <row r="62" spans="1:3" x14ac:dyDescent="0.25">
      <c r="A62" t="s">
        <v>366</v>
      </c>
      <c r="B62" t="s">
        <v>270</v>
      </c>
    </row>
    <row r="63" spans="1:3" ht="45" x14ac:dyDescent="0.25">
      <c r="A63" s="176" t="s">
        <v>391</v>
      </c>
      <c r="B63" t="s">
        <v>348</v>
      </c>
    </row>
    <row r="64" spans="1:3" x14ac:dyDescent="0.25">
      <c r="A64" s="176" t="s">
        <v>388</v>
      </c>
      <c r="B64" t="s">
        <v>423</v>
      </c>
    </row>
    <row r="65" spans="1:2" x14ac:dyDescent="0.25">
      <c r="A65" s="176" t="s">
        <v>354</v>
      </c>
      <c r="B65" t="s">
        <v>355</v>
      </c>
    </row>
    <row r="67" spans="1:2" x14ac:dyDescent="0.25">
      <c r="A67" s="174" t="s">
        <v>334</v>
      </c>
    </row>
    <row r="68" spans="1:2" x14ac:dyDescent="0.25">
      <c r="A68" t="s">
        <v>335</v>
      </c>
    </row>
    <row r="70" spans="1:2" x14ac:dyDescent="0.25">
      <c r="A70" s="174" t="s">
        <v>364</v>
      </c>
    </row>
    <row r="71" spans="1:2" x14ac:dyDescent="0.25">
      <c r="A71" t="s">
        <v>357</v>
      </c>
    </row>
    <row r="74" spans="1:2" x14ac:dyDescent="0.25">
      <c r="A74" s="173" t="s">
        <v>316</v>
      </c>
      <c r="B74" s="177"/>
    </row>
    <row r="75" spans="1:2" x14ac:dyDescent="0.25">
      <c r="A75">
        <v>42</v>
      </c>
      <c r="B75" t="s">
        <v>314</v>
      </c>
    </row>
    <row r="76" spans="1:2" x14ac:dyDescent="0.25">
      <c r="A76">
        <f>3.41214*10^6</f>
        <v>3412140</v>
      </c>
      <c r="B76" t="s">
        <v>339</v>
      </c>
    </row>
    <row r="77" spans="1:2" x14ac:dyDescent="0.25">
      <c r="A77">
        <v>61013</v>
      </c>
      <c r="B77" t="s">
        <v>432</v>
      </c>
    </row>
    <row r="79" spans="1:2" x14ac:dyDescent="0.25">
      <c r="A79" s="1"/>
    </row>
    <row r="81" spans="1:1" x14ac:dyDescent="0.25">
      <c r="A81" s="18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7109375" style="5" customWidth="1"/>
    <col min="3" max="16384" width="9.140625" style="5"/>
  </cols>
  <sheetData>
    <row r="1" spans="1:37" ht="15" customHeight="1" thickBot="1" x14ac:dyDescent="0.25">
      <c r="B1" s="16" t="s">
        <v>386</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385</v>
      </c>
      <c r="E3" s="18"/>
      <c r="F3" s="18"/>
      <c r="G3" s="18"/>
    </row>
    <row r="4" spans="1:37" ht="15" customHeight="1" x14ac:dyDescent="0.2">
      <c r="C4" s="18" t="s">
        <v>120</v>
      </c>
      <c r="D4" s="18" t="s">
        <v>384</v>
      </c>
      <c r="E4" s="18"/>
      <c r="F4" s="18"/>
      <c r="G4" s="18" t="s">
        <v>119</v>
      </c>
    </row>
    <row r="5" spans="1:37" ht="15" customHeight="1" x14ac:dyDescent="0.2">
      <c r="C5" s="18" t="s">
        <v>118</v>
      </c>
      <c r="D5" s="18" t="s">
        <v>383</v>
      </c>
      <c r="E5" s="18"/>
      <c r="F5" s="18"/>
      <c r="G5" s="18"/>
    </row>
    <row r="6" spans="1:37" ht="15" customHeight="1" x14ac:dyDescent="0.2">
      <c r="C6" s="18" t="s">
        <v>117</v>
      </c>
      <c r="D6" s="18"/>
      <c r="E6" s="18" t="s">
        <v>382</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381</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380</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379</v>
      </c>
      <c r="B35" s="10" t="s">
        <v>378</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377</v>
      </c>
      <c r="B36" s="10" t="s">
        <v>376</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375</v>
      </c>
    </row>
    <row r="83" spans="2:2" ht="15" customHeight="1" x14ac:dyDescent="0.2">
      <c r="B83" s="6" t="s">
        <v>374</v>
      </c>
    </row>
    <row r="84" spans="2:2" ht="15" customHeight="1" x14ac:dyDescent="0.2">
      <c r="B84" s="6" t="s">
        <v>373</v>
      </c>
    </row>
    <row r="85" spans="2:2" ht="15" customHeight="1" x14ac:dyDescent="0.2">
      <c r="B85" s="6"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406</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407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408</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410</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411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412</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413</v>
      </c>
      <c r="B158" t="s">
        <v>414</v>
      </c>
      <c r="C158" t="s">
        <v>415</v>
      </c>
      <c r="D158" t="s">
        <v>416</v>
      </c>
      <c r="E158" t="s">
        <v>417</v>
      </c>
      <c r="F158" t="s">
        <v>418</v>
      </c>
    </row>
    <row r="159" spans="1:9" x14ac:dyDescent="0.25">
      <c r="A159" t="s">
        <v>414</v>
      </c>
      <c r="B159">
        <v>1</v>
      </c>
      <c r="C159">
        <v>1000</v>
      </c>
      <c r="D159">
        <v>1000000</v>
      </c>
      <c r="E159">
        <v>304.8</v>
      </c>
      <c r="F159">
        <v>1609340</v>
      </c>
    </row>
    <row r="160" spans="1:9" x14ac:dyDescent="0.25">
      <c r="A160" t="s">
        <v>415</v>
      </c>
      <c r="B160">
        <v>1E-3</v>
      </c>
      <c r="C160">
        <v>1</v>
      </c>
      <c r="D160">
        <v>1000</v>
      </c>
      <c r="E160">
        <v>0.30480000000000002</v>
      </c>
      <c r="F160">
        <v>1609.34</v>
      </c>
    </row>
    <row r="161" spans="1:6" x14ac:dyDescent="0.25">
      <c r="A161" t="s">
        <v>416</v>
      </c>
      <c r="B161">
        <v>9.9999999999999995E-7</v>
      </c>
      <c r="C161">
        <v>1E-3</v>
      </c>
      <c r="D161">
        <v>1</v>
      </c>
      <c r="E161">
        <v>3.0480000000000004E-4</v>
      </c>
      <c r="F161">
        <v>1.60934</v>
      </c>
    </row>
    <row r="162" spans="1:6" x14ac:dyDescent="0.25">
      <c r="A162" t="s">
        <v>417</v>
      </c>
      <c r="B162">
        <v>3.2808398950131233E-3</v>
      </c>
      <c r="C162">
        <v>3.2808398950131235</v>
      </c>
      <c r="D162">
        <v>3280.8398950131236</v>
      </c>
      <c r="E162">
        <v>1</v>
      </c>
      <c r="F162">
        <v>5280</v>
      </c>
    </row>
    <row r="163" spans="1:6" x14ac:dyDescent="0.25">
      <c r="A163" t="s">
        <v>418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2" sqref="B2"/>
    </sheetView>
  </sheetViews>
  <sheetFormatPr defaultRowHeight="15" x14ac:dyDescent="0.25"/>
  <cols>
    <col min="1" max="1" width="30.85546875" customWidth="1"/>
    <col min="2" max="2" width="12" bestFit="1" customWidth="1"/>
    <col min="3" max="35" width="10" bestFit="1" customWidth="1"/>
  </cols>
  <sheetData>
    <row r="1" spans="1:35" x14ac:dyDescent="0.25">
      <c r="A1" s="1" t="s">
        <v>404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346</v>
      </c>
      <c r="B2">
        <f>About!$A$76*10^6</f>
        <v>3412140000000</v>
      </c>
      <c r="C2">
        <f>About!$A$76*10^6</f>
        <v>3412140000000</v>
      </c>
      <c r="D2">
        <f>About!$A$76*10^6</f>
        <v>3412140000000</v>
      </c>
      <c r="E2">
        <f>About!$A$76*10^6</f>
        <v>3412140000000</v>
      </c>
      <c r="F2">
        <f>About!$A$76*10^6</f>
        <v>3412140000000</v>
      </c>
      <c r="G2">
        <f>About!$A$76*10^6</f>
        <v>3412140000000</v>
      </c>
      <c r="H2">
        <f>About!$A$76*10^6</f>
        <v>3412140000000</v>
      </c>
      <c r="I2">
        <f>About!$A$76*10^6</f>
        <v>3412140000000</v>
      </c>
      <c r="J2">
        <f>About!$A$76*10^6</f>
        <v>3412140000000</v>
      </c>
      <c r="K2">
        <f>About!$A$76*10^6</f>
        <v>3412140000000</v>
      </c>
      <c r="L2">
        <f>About!$A$76*10^6</f>
        <v>3412140000000</v>
      </c>
      <c r="M2">
        <f>About!$A$76*10^6</f>
        <v>3412140000000</v>
      </c>
      <c r="N2">
        <f>About!$A$76*10^6</f>
        <v>3412140000000</v>
      </c>
      <c r="O2">
        <f>About!$A$76*10^6</f>
        <v>3412140000000</v>
      </c>
      <c r="P2">
        <f>About!$A$76*10^6</f>
        <v>3412140000000</v>
      </c>
      <c r="Q2">
        <f>About!$A$76*10^6</f>
        <v>3412140000000</v>
      </c>
      <c r="R2">
        <f>About!$A$76*10^6</f>
        <v>3412140000000</v>
      </c>
      <c r="S2">
        <f>About!$A$76*10^6</f>
        <v>3412140000000</v>
      </c>
      <c r="T2">
        <f>About!$A$76*10^6</f>
        <v>3412140000000</v>
      </c>
      <c r="U2">
        <f>About!$A$76*10^6</f>
        <v>3412140000000</v>
      </c>
      <c r="V2">
        <f>About!$A$76*10^6</f>
        <v>3412140000000</v>
      </c>
      <c r="W2">
        <f>About!$A$76*10^6</f>
        <v>3412140000000</v>
      </c>
      <c r="X2">
        <f>About!$A$76*10^6</f>
        <v>3412140000000</v>
      </c>
      <c r="Y2">
        <f>About!$A$76*10^6</f>
        <v>3412140000000</v>
      </c>
      <c r="Z2">
        <f>About!$A$76*10^6</f>
        <v>3412140000000</v>
      </c>
      <c r="AA2">
        <f>About!$A$76*10^6</f>
        <v>3412140000000</v>
      </c>
      <c r="AB2">
        <f>About!$A$76*10^6</f>
        <v>3412140000000</v>
      </c>
      <c r="AC2">
        <f>About!$A$76*10^6</f>
        <v>3412140000000</v>
      </c>
      <c r="AD2">
        <f>About!$A$76*10^6</f>
        <v>3412140000000</v>
      </c>
      <c r="AE2">
        <f>About!$A$76*10^6</f>
        <v>3412140000000</v>
      </c>
      <c r="AF2">
        <f>About!$A$76*10^6</f>
        <v>3412140000000</v>
      </c>
      <c r="AG2">
        <f>About!$A$76*10^6</f>
        <v>3412140000000</v>
      </c>
      <c r="AH2">
        <f>About!$A$76*10^6</f>
        <v>3412140000000</v>
      </c>
      <c r="AI2">
        <f>About!$A$76*10^6</f>
        <v>3412140000000</v>
      </c>
    </row>
    <row r="3" spans="1:35" x14ac:dyDescent="0.25">
      <c r="A3" t="s">
        <v>323</v>
      </c>
      <c r="B3">
        <f>'AEO Table 73'!C66*10^12</f>
        <v>19437477000000</v>
      </c>
      <c r="C3">
        <f>'AEO Table 73'!D66*10^12</f>
        <v>19706896000000</v>
      </c>
      <c r="D3">
        <f>'AEO Table 73'!E66*10^12</f>
        <v>19588093000000</v>
      </c>
      <c r="E3">
        <f>'AEO Table 73'!F66*10^12</f>
        <v>19676338000000</v>
      </c>
      <c r="F3">
        <f>'AEO Table 73'!G66*10^12</f>
        <v>19593861000000</v>
      </c>
      <c r="G3">
        <f>'AEO Table 73'!H66*10^12</f>
        <v>19763271000000</v>
      </c>
      <c r="H3">
        <f>'AEO Table 73'!I66*10^12</f>
        <v>19874037000000</v>
      </c>
      <c r="I3">
        <f>'AEO Table 73'!J66*10^12</f>
        <v>19832983000000</v>
      </c>
      <c r="J3">
        <f>'AEO Table 73'!K66*10^12</f>
        <v>19854052000000</v>
      </c>
      <c r="K3">
        <f>'AEO Table 73'!L66*10^12</f>
        <v>19849159000000</v>
      </c>
      <c r="L3">
        <f>'AEO Table 73'!M66*10^12</f>
        <v>19841606000000</v>
      </c>
      <c r="M3">
        <f>'AEO Table 73'!N66*10^12</f>
        <v>19838451000000</v>
      </c>
      <c r="N3">
        <f>'AEO Table 73'!O66*10^12</f>
        <v>19782232000000</v>
      </c>
      <c r="O3">
        <f>'AEO Table 73'!P66*10^12</f>
        <v>19750866000000</v>
      </c>
      <c r="P3">
        <f>'AEO Table 73'!Q66*10^12</f>
        <v>19757530000000</v>
      </c>
      <c r="Q3">
        <f>'AEO Table 73'!R66*10^12</f>
        <v>19792145000000</v>
      </c>
      <c r="R3">
        <f>'AEO Table 73'!S66*10^12</f>
        <v>19787580000000</v>
      </c>
      <c r="S3">
        <f>'AEO Table 73'!T66*10^12</f>
        <v>19792101000000</v>
      </c>
      <c r="T3">
        <f>'AEO Table 73'!U66*10^12</f>
        <v>19801369000000</v>
      </c>
      <c r="U3">
        <f>'AEO Table 73'!V66*10^12</f>
        <v>19790552000000</v>
      </c>
      <c r="V3">
        <f>'AEO Table 73'!W66*10^12</f>
        <v>19813770000000</v>
      </c>
      <c r="W3">
        <f>'AEO Table 73'!X66*10^12</f>
        <v>19823812000000</v>
      </c>
      <c r="X3">
        <f>'AEO Table 73'!Y66*10^12</f>
        <v>19819962000000</v>
      </c>
      <c r="Y3">
        <f>'AEO Table 73'!Z66*10^12</f>
        <v>19817593000000</v>
      </c>
      <c r="Z3">
        <f>'AEO Table 73'!AA66*10^12</f>
        <v>19814734000000</v>
      </c>
      <c r="AA3">
        <f>'AEO Table 73'!AB66*10^12</f>
        <v>19808729000000</v>
      </c>
      <c r="AB3">
        <f>'AEO Table 73'!AC66*10^12</f>
        <v>19816940000000</v>
      </c>
      <c r="AC3">
        <f>'AEO Table 73'!AD66*10^12</f>
        <v>19822159000000</v>
      </c>
      <c r="AD3">
        <f>'AEO Table 73'!AE66*10^12</f>
        <v>19832388000000</v>
      </c>
      <c r="AE3">
        <f>'AEO Table 73'!AF66*10^12</f>
        <v>19856539000000</v>
      </c>
      <c r="AF3">
        <f>'AEO Table 73'!AG66*10^12</f>
        <v>19880623000000</v>
      </c>
      <c r="AG3">
        <f>'AEO Table 73'!AH66*10^12</f>
        <v>19899242000000</v>
      </c>
      <c r="AH3">
        <f>'AEO Table 73'!AI66*10^12</f>
        <v>19884989000000</v>
      </c>
      <c r="AI3">
        <f>'AEO Table 73'!AJ66*10^12</f>
        <v>19887484000000</v>
      </c>
    </row>
    <row r="4" spans="1:35" x14ac:dyDescent="0.25">
      <c r="A4" t="s">
        <v>324</v>
      </c>
      <c r="B4">
        <f>'AEO Table 73'!C54*10^15</f>
        <v>1036999999999999.9</v>
      </c>
      <c r="C4">
        <f>'AEO Table 73'!D54*10^15</f>
        <v>1036999999999999.9</v>
      </c>
      <c r="D4">
        <f>'AEO Table 73'!E54*10^15</f>
        <v>1036999999999999.9</v>
      </c>
      <c r="E4">
        <f>'AEO Table 73'!F54*10^15</f>
        <v>1036999999999999.9</v>
      </c>
      <c r="F4">
        <f>'AEO Table 73'!G54*10^15</f>
        <v>1036999999999999.9</v>
      </c>
      <c r="G4">
        <f>'AEO Table 73'!H54*10^15</f>
        <v>1036999999999999.9</v>
      </c>
      <c r="H4">
        <f>'AEO Table 73'!I54*10^15</f>
        <v>1036999999999999.9</v>
      </c>
      <c r="I4">
        <f>'AEO Table 73'!J54*10^15</f>
        <v>1036999999999999.9</v>
      </c>
      <c r="J4">
        <f>'AEO Table 73'!K54*10^15</f>
        <v>1036999999999999.9</v>
      </c>
      <c r="K4">
        <f>'AEO Table 73'!L54*10^15</f>
        <v>1036999999999999.9</v>
      </c>
      <c r="L4">
        <f>'AEO Table 73'!M54*10^15</f>
        <v>1036999999999999.9</v>
      </c>
      <c r="M4">
        <f>'AEO Table 73'!N54*10^15</f>
        <v>1036999999999999.9</v>
      </c>
      <c r="N4">
        <f>'AEO Table 73'!O54*10^15</f>
        <v>1036999999999999.9</v>
      </c>
      <c r="O4">
        <f>'AEO Table 73'!P54*10^15</f>
        <v>1036999999999999.9</v>
      </c>
      <c r="P4">
        <f>'AEO Table 73'!Q54*10^15</f>
        <v>1036999999999999.9</v>
      </c>
      <c r="Q4">
        <f>'AEO Table 73'!R54*10^15</f>
        <v>1036999999999999.9</v>
      </c>
      <c r="R4">
        <f>'AEO Table 73'!S54*10^15</f>
        <v>1036999999999999.9</v>
      </c>
      <c r="S4">
        <f>'AEO Table 73'!T54*10^15</f>
        <v>1036999999999999.9</v>
      </c>
      <c r="T4">
        <f>'AEO Table 73'!U54*10^15</f>
        <v>1036999999999999.9</v>
      </c>
      <c r="U4">
        <f>'AEO Table 73'!V54*10^15</f>
        <v>1036999999999999.9</v>
      </c>
      <c r="V4">
        <f>'AEO Table 73'!W54*10^15</f>
        <v>1036999999999999.9</v>
      </c>
      <c r="W4">
        <f>'AEO Table 73'!X54*10^15</f>
        <v>1036999999999999.9</v>
      </c>
      <c r="X4">
        <f>'AEO Table 73'!Y54*10^15</f>
        <v>1036999999999999.9</v>
      </c>
      <c r="Y4">
        <f>'AEO Table 73'!Z54*10^15</f>
        <v>1036999999999999.9</v>
      </c>
      <c r="Z4">
        <f>'AEO Table 73'!AA54*10^15</f>
        <v>1036999999999999.9</v>
      </c>
      <c r="AA4">
        <f>'AEO Table 73'!AB54*10^15</f>
        <v>1036999999999999.9</v>
      </c>
      <c r="AB4">
        <f>'AEO Table 73'!AC54*10^15</f>
        <v>1036999999999999.9</v>
      </c>
      <c r="AC4">
        <f>'AEO Table 73'!AD54*10^15</f>
        <v>1036999999999999.9</v>
      </c>
      <c r="AD4">
        <f>'AEO Table 73'!AE54*10^15</f>
        <v>1036999999999999.9</v>
      </c>
      <c r="AE4">
        <f>'AEO Table 73'!AF54*10^15</f>
        <v>1036999999999999.9</v>
      </c>
      <c r="AF4">
        <f>'AEO Table 73'!AG54*10^15</f>
        <v>1036999999999999.9</v>
      </c>
      <c r="AG4">
        <f>'AEO Table 73'!AH54*10^15</f>
        <v>1036999999999999.9</v>
      </c>
      <c r="AH4">
        <f>'AEO Table 73'!AI54*10^15</f>
        <v>1036999999999999.9</v>
      </c>
      <c r="AI4">
        <f>'AEO Table 73'!AJ54*10^15</f>
        <v>1036999999999999.9</v>
      </c>
    </row>
    <row r="5" spans="1:35" x14ac:dyDescent="0.25">
      <c r="A5" t="s">
        <v>340</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Fuel_Specs'!$D$81*10^6</f>
        <v>17906000000000</v>
      </c>
      <c r="C9">
        <f>'GREET1 Fuel_Specs'!$D$81*10^6</f>
        <v>17906000000000</v>
      </c>
      <c r="D9">
        <f>'GREET1 Fuel_Specs'!$D$81*10^6</f>
        <v>17906000000000</v>
      </c>
      <c r="E9">
        <f>'GREET1 Fuel_Specs'!$D$81*10^6</f>
        <v>17906000000000</v>
      </c>
      <c r="F9">
        <f>'GREET1 Fuel_Specs'!$D$81*10^6</f>
        <v>17906000000000</v>
      </c>
      <c r="G9">
        <f>'GREET1 Fuel_Specs'!$D$81*10^6</f>
        <v>17906000000000</v>
      </c>
      <c r="H9">
        <f>'GREET1 Fuel_Specs'!$D$81*10^6</f>
        <v>17906000000000</v>
      </c>
      <c r="I9">
        <f>'GREET1 Fuel_Specs'!$D$81*10^6</f>
        <v>17906000000000</v>
      </c>
      <c r="J9">
        <f>'GREET1 Fuel_Specs'!$D$81*10^6</f>
        <v>17906000000000</v>
      </c>
      <c r="K9">
        <f>'GREET1 Fuel_Specs'!$D$81*10^6</f>
        <v>17906000000000</v>
      </c>
      <c r="L9">
        <f>'GREET1 Fuel_Specs'!$D$81*10^6</f>
        <v>17906000000000</v>
      </c>
      <c r="M9">
        <f>'GREET1 Fuel_Specs'!$D$81*10^6</f>
        <v>17906000000000</v>
      </c>
      <c r="N9">
        <f>'GREET1 Fuel_Specs'!$D$81*10^6</f>
        <v>17906000000000</v>
      </c>
      <c r="O9">
        <f>'GREET1 Fuel_Specs'!$D$81*10^6</f>
        <v>17906000000000</v>
      </c>
      <c r="P9">
        <f>'GREET1 Fuel_Specs'!$D$81*10^6</f>
        <v>17906000000000</v>
      </c>
      <c r="Q9">
        <f>'GREET1 Fuel_Specs'!$D$81*10^6</f>
        <v>17906000000000</v>
      </c>
      <c r="R9">
        <f>'GREET1 Fuel_Specs'!$D$81*10^6</f>
        <v>17906000000000</v>
      </c>
      <c r="S9">
        <f>'GREET1 Fuel_Specs'!$D$81*10^6</f>
        <v>17906000000000</v>
      </c>
      <c r="T9">
        <f>'GREET1 Fuel_Specs'!$D$81*10^6</f>
        <v>17906000000000</v>
      </c>
      <c r="U9">
        <f>'GREET1 Fuel_Specs'!$D$81*10^6</f>
        <v>17906000000000</v>
      </c>
      <c r="V9">
        <f>'GREET1 Fuel_Specs'!$D$81*10^6</f>
        <v>17906000000000</v>
      </c>
      <c r="W9">
        <f>'GREET1 Fuel_Specs'!$D$81*10^6</f>
        <v>17906000000000</v>
      </c>
      <c r="X9">
        <f>'GREET1 Fuel_Specs'!$D$81*10^6</f>
        <v>17906000000000</v>
      </c>
      <c r="Y9">
        <f>'GREET1 Fuel_Specs'!$D$81*10^6</f>
        <v>17906000000000</v>
      </c>
      <c r="Z9">
        <f>'GREET1 Fuel_Specs'!$D$81*10^6</f>
        <v>17906000000000</v>
      </c>
      <c r="AA9">
        <f>'GREET1 Fuel_Specs'!$D$81*10^6</f>
        <v>17906000000000</v>
      </c>
      <c r="AB9">
        <f>'GREET1 Fuel_Specs'!$D$81*10^6</f>
        <v>17906000000000</v>
      </c>
      <c r="AC9">
        <f>'GREET1 Fuel_Specs'!$D$81*10^6</f>
        <v>17906000000000</v>
      </c>
      <c r="AD9">
        <f>'GREET1 Fuel_Specs'!$D$81*10^6</f>
        <v>17906000000000</v>
      </c>
      <c r="AE9">
        <f>'GREET1 Fuel_Specs'!$D$81*10^6</f>
        <v>17906000000000</v>
      </c>
      <c r="AF9">
        <f>'GREET1 Fuel_Specs'!$D$81*10^6</f>
        <v>17906000000000</v>
      </c>
      <c r="AG9">
        <f>'GREET1 Fuel_Specs'!$D$81*10^6</f>
        <v>17906000000000</v>
      </c>
      <c r="AH9">
        <f>'GREET1 Fuel_Specs'!$D$81*10^6</f>
        <v>17906000000000</v>
      </c>
      <c r="AI9">
        <f>'GREET1 Fuel_Specs'!$D$81*10^6</f>
        <v>17906000000000</v>
      </c>
    </row>
    <row r="10" spans="1:35" x14ac:dyDescent="0.25">
      <c r="A10" t="s">
        <v>326</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c r="AI10">
        <f>'GREET1 Fuel_Specs'!$D$7*gal_per_barrel*10^6</f>
        <v>5810700000000</v>
      </c>
    </row>
    <row r="11" spans="1:35" x14ac:dyDescent="0.25">
      <c r="A11" t="s">
        <v>327</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c r="AI11">
        <f>'GREET1 Fuel_Specs'!$D$7*gal_per_barrel*10^6</f>
        <v>5810700000000</v>
      </c>
    </row>
    <row r="12" spans="1:35" x14ac:dyDescent="0.25">
      <c r="A12" t="s">
        <v>328</v>
      </c>
      <c r="B12" t="s">
        <v>424</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c r="AI12">
        <f>'GREET1 Fuel_Specs'!$D$7*gal_per_barrel*10^6</f>
        <v>5810700000000</v>
      </c>
    </row>
    <row r="13" spans="1:35" x14ac:dyDescent="0.25">
      <c r="A13" t="s">
        <v>329</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c r="AI13">
        <f>'GREET1 Fuel_Specs'!$D$7*gal_per_barrel*10^6</f>
        <v>5810700000000</v>
      </c>
    </row>
    <row r="14" spans="1:35" x14ac:dyDescent="0.25">
      <c r="A14" t="s">
        <v>371</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c r="AI14">
        <f>'GREET1 Fuel_Specs'!$D$7*gal_per_barrel*10^6</f>
        <v>5810700000000</v>
      </c>
    </row>
    <row r="15" spans="1:35" x14ac:dyDescent="0.25">
      <c r="A15" t="s">
        <v>347</v>
      </c>
      <c r="B15">
        <f>About!$A$76*10^6</f>
        <v>3412140000000</v>
      </c>
      <c r="C15">
        <f>About!$A$76*10^6</f>
        <v>3412140000000</v>
      </c>
      <c r="D15">
        <f>About!$A$76*10^6</f>
        <v>3412140000000</v>
      </c>
      <c r="E15">
        <f>About!$A$76*10^6</f>
        <v>3412140000000</v>
      </c>
      <c r="F15">
        <f>About!$A$76*10^6</f>
        <v>3412140000000</v>
      </c>
      <c r="G15">
        <f>About!$A$76*10^6</f>
        <v>3412140000000</v>
      </c>
      <c r="H15">
        <f>About!$A$76*10^6</f>
        <v>3412140000000</v>
      </c>
      <c r="I15">
        <f>About!$A$76*10^6</f>
        <v>3412140000000</v>
      </c>
      <c r="J15">
        <f>About!$A$76*10^6</f>
        <v>3412140000000</v>
      </c>
      <c r="K15">
        <f>About!$A$76*10^6</f>
        <v>3412140000000</v>
      </c>
      <c r="L15">
        <f>About!$A$76*10^6</f>
        <v>3412140000000</v>
      </c>
      <c r="M15">
        <f>About!$A$76*10^6</f>
        <v>3412140000000</v>
      </c>
      <c r="N15">
        <f>About!$A$76*10^6</f>
        <v>3412140000000</v>
      </c>
      <c r="O15">
        <f>About!$A$76*10^6</f>
        <v>3412140000000</v>
      </c>
      <c r="P15">
        <f>About!$A$76*10^6</f>
        <v>3412140000000</v>
      </c>
      <c r="Q15">
        <f>About!$A$76*10^6</f>
        <v>3412140000000</v>
      </c>
      <c r="R15">
        <f>About!$A$76*10^6</f>
        <v>3412140000000</v>
      </c>
      <c r="S15">
        <f>About!$A$76*10^6</f>
        <v>3412140000000</v>
      </c>
      <c r="T15">
        <f>About!$A$76*10^6</f>
        <v>3412140000000</v>
      </c>
      <c r="U15">
        <f>About!$A$76*10^6</f>
        <v>3412140000000</v>
      </c>
      <c r="V15">
        <f>About!$A$76*10^6</f>
        <v>3412140000000</v>
      </c>
      <c r="W15">
        <f>About!$A$76*10^6</f>
        <v>3412140000000</v>
      </c>
      <c r="X15">
        <f>About!$A$76*10^6</f>
        <v>3412140000000</v>
      </c>
      <c r="Y15">
        <f>About!$A$76*10^6</f>
        <v>3412140000000</v>
      </c>
      <c r="Z15">
        <f>About!$A$76*10^6</f>
        <v>3412140000000</v>
      </c>
      <c r="AA15">
        <f>About!$A$76*10^6</f>
        <v>3412140000000</v>
      </c>
      <c r="AB15">
        <f>About!$A$76*10^6</f>
        <v>3412140000000</v>
      </c>
      <c r="AC15">
        <f>About!$A$76*10^6</f>
        <v>3412140000000</v>
      </c>
      <c r="AD15">
        <f>About!$A$76*10^6</f>
        <v>3412140000000</v>
      </c>
      <c r="AE15">
        <f>About!$A$76*10^6</f>
        <v>3412140000000</v>
      </c>
      <c r="AF15">
        <f>About!$A$76*10^6</f>
        <v>3412140000000</v>
      </c>
      <c r="AG15">
        <f>About!$A$76*10^6</f>
        <v>3412140000000</v>
      </c>
      <c r="AH15">
        <f>About!$A$76*10^6</f>
        <v>3412140000000</v>
      </c>
      <c r="AI15">
        <f>About!$A$76*10^6</f>
        <v>3412140000000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Fuel_Specs'!$D$69*10^6</f>
        <v>12992301971719.6</v>
      </c>
      <c r="C17">
        <f>'GREET1 Fuel_Specs'!$D$69*10^6</f>
        <v>12992301971719.6</v>
      </c>
      <c r="D17">
        <f>'GREET1 Fuel_Specs'!$D$69*10^6</f>
        <v>12992301971719.6</v>
      </c>
      <c r="E17">
        <f>'GREET1 Fuel_Specs'!$D$69*10^6</f>
        <v>12992301971719.6</v>
      </c>
      <c r="F17">
        <f>'GREET1 Fuel_Specs'!$D$69*10^6</f>
        <v>12992301971719.6</v>
      </c>
      <c r="G17">
        <f>'GREET1 Fuel_Specs'!$D$69*10^6</f>
        <v>12992301971719.6</v>
      </c>
      <c r="H17">
        <f>'GREET1 Fuel_Specs'!$D$69*10^6</f>
        <v>12992301971719.6</v>
      </c>
      <c r="I17">
        <f>'GREET1 Fuel_Specs'!$D$69*10^6</f>
        <v>12992301971719.6</v>
      </c>
      <c r="J17">
        <f>'GREET1 Fuel_Specs'!$D$69*10^6</f>
        <v>12992301971719.6</v>
      </c>
      <c r="K17">
        <f>'GREET1 Fuel_Specs'!$D$69*10^6</f>
        <v>12992301971719.6</v>
      </c>
      <c r="L17">
        <f>'GREET1 Fuel_Specs'!$D$69*10^6</f>
        <v>12992301971719.6</v>
      </c>
      <c r="M17">
        <f>'GREET1 Fuel_Specs'!$D$69*10^6</f>
        <v>12992301971719.6</v>
      </c>
      <c r="N17">
        <f>'GREET1 Fuel_Specs'!$D$69*10^6</f>
        <v>12992301971719.6</v>
      </c>
      <c r="O17">
        <f>'GREET1 Fuel_Specs'!$D$69*10^6</f>
        <v>12992301971719.6</v>
      </c>
      <c r="P17">
        <f>'GREET1 Fuel_Specs'!$D$69*10^6</f>
        <v>12992301971719.6</v>
      </c>
      <c r="Q17">
        <f>'GREET1 Fuel_Specs'!$D$69*10^6</f>
        <v>12992301971719.6</v>
      </c>
      <c r="R17">
        <f>'GREET1 Fuel_Specs'!$D$69*10^6</f>
        <v>12992301971719.6</v>
      </c>
      <c r="S17">
        <f>'GREET1 Fuel_Specs'!$D$69*10^6</f>
        <v>12992301971719.6</v>
      </c>
      <c r="T17">
        <f>'GREET1 Fuel_Specs'!$D$69*10^6</f>
        <v>12992301971719.6</v>
      </c>
      <c r="U17">
        <f>'GREET1 Fuel_Specs'!$D$69*10^6</f>
        <v>12992301971719.6</v>
      </c>
      <c r="V17">
        <f>'GREET1 Fuel_Specs'!$D$69*10^6</f>
        <v>12992301971719.6</v>
      </c>
      <c r="W17">
        <f>'GREET1 Fuel_Specs'!$D$69*10^6</f>
        <v>12992301971719.6</v>
      </c>
      <c r="X17">
        <f>'GREET1 Fuel_Specs'!$D$69*10^6</f>
        <v>12992301971719.6</v>
      </c>
      <c r="Y17">
        <f>'GREET1 Fuel_Specs'!$D$69*10^6</f>
        <v>12992301971719.6</v>
      </c>
      <c r="Z17">
        <f>'GREET1 Fuel_Specs'!$D$69*10^6</f>
        <v>12992301971719.6</v>
      </c>
      <c r="AA17">
        <f>'GREET1 Fuel_Specs'!$D$69*10^6</f>
        <v>12992301971719.6</v>
      </c>
      <c r="AB17">
        <f>'GREET1 Fuel_Specs'!$D$69*10^6</f>
        <v>12992301971719.6</v>
      </c>
      <c r="AC17">
        <f>'GREET1 Fuel_Specs'!$D$69*10^6</f>
        <v>12992301971719.6</v>
      </c>
      <c r="AD17">
        <f>'GREET1 Fuel_Specs'!$D$69*10^6</f>
        <v>12992301971719.6</v>
      </c>
      <c r="AE17">
        <f>'GREET1 Fuel_Specs'!$D$69*10^6</f>
        <v>12992301971719.6</v>
      </c>
      <c r="AF17">
        <f>'GREET1 Fuel_Specs'!$D$69*10^6</f>
        <v>12992301971719.6</v>
      </c>
      <c r="AG17">
        <f>'GREET1 Fuel_Specs'!$D$69*10^6</f>
        <v>12992301971719.6</v>
      </c>
      <c r="AH17">
        <f>'GREET1 Fuel_Specs'!$D$69*10^6</f>
        <v>12992301971719.6</v>
      </c>
      <c r="AI17">
        <f>'GREET1 Fuel_Specs'!$D$69*10^6</f>
        <v>12992301971719.6</v>
      </c>
    </row>
    <row r="18" spans="1:35" x14ac:dyDescent="0.25">
      <c r="A18" t="s">
        <v>367</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c r="AI18">
        <f>'GREET1 Fuel_Specs'!$D$7*gal_per_barrel*10^6</f>
        <v>5810700000000</v>
      </c>
    </row>
    <row r="19" spans="1:35" x14ac:dyDescent="0.25">
      <c r="A19" t="s">
        <v>368</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c r="AI19">
        <f>'GREET1 Fuel_Specs'!$D$7*gal_per_barrel*10^6</f>
        <v>5810700000000</v>
      </c>
    </row>
    <row r="20" spans="1:35" x14ac:dyDescent="0.25">
      <c r="A20" t="s">
        <v>369</v>
      </c>
      <c r="B20" s="4">
        <f>'GREET1 Fuel_Specs'!$D$36*10^6</f>
        <v>91410000000</v>
      </c>
      <c r="C20" s="4">
        <f>'GREET1 Fuel_Specs'!$D$36*10^6</f>
        <v>91410000000</v>
      </c>
      <c r="D20" s="4">
        <f>'GREET1 Fuel_Specs'!$D$36*10^6</f>
        <v>91410000000</v>
      </c>
      <c r="E20" s="4">
        <f>'GREET1 Fuel_Specs'!$D$36*10^6</f>
        <v>91410000000</v>
      </c>
      <c r="F20" s="4">
        <f>'GREET1 Fuel_Specs'!$D$36*10^6</f>
        <v>91410000000</v>
      </c>
      <c r="G20" s="4">
        <f>'GREET1 Fuel_Specs'!$D$36*10^6</f>
        <v>91410000000</v>
      </c>
      <c r="H20" s="4">
        <f>'GREET1 Fuel_Specs'!$D$36*10^6</f>
        <v>91410000000</v>
      </c>
      <c r="I20" s="4">
        <f>'GREET1 Fuel_Specs'!$D$36*10^6</f>
        <v>91410000000</v>
      </c>
      <c r="J20" s="4">
        <f>'GREET1 Fuel_Specs'!$D$36*10^6</f>
        <v>91410000000</v>
      </c>
      <c r="K20" s="4">
        <f>'GREET1 Fuel_Specs'!$D$36*10^6</f>
        <v>91410000000</v>
      </c>
      <c r="L20" s="4">
        <f>'GREET1 Fuel_Specs'!$D$36*10^6</f>
        <v>91410000000</v>
      </c>
      <c r="M20" s="4">
        <f>'GREET1 Fuel_Specs'!$D$36*10^6</f>
        <v>91410000000</v>
      </c>
      <c r="N20" s="4">
        <f>'GREET1 Fuel_Specs'!$D$36*10^6</f>
        <v>91410000000</v>
      </c>
      <c r="O20" s="4">
        <f>'GREET1 Fuel_Specs'!$D$36*10^6</f>
        <v>91410000000</v>
      </c>
      <c r="P20" s="4">
        <f>'GREET1 Fuel_Specs'!$D$36*10^6</f>
        <v>91410000000</v>
      </c>
      <c r="Q20" s="4">
        <f>'GREET1 Fuel_Specs'!$D$36*10^6</f>
        <v>91410000000</v>
      </c>
      <c r="R20" s="4">
        <f>'GREET1 Fuel_Specs'!$D$36*10^6</f>
        <v>91410000000</v>
      </c>
      <c r="S20" s="4">
        <f>'GREET1 Fuel_Specs'!$D$36*10^6</f>
        <v>91410000000</v>
      </c>
      <c r="T20" s="4">
        <f>'GREET1 Fuel_Specs'!$D$36*10^6</f>
        <v>91410000000</v>
      </c>
      <c r="U20" s="4">
        <f>'GREET1 Fuel_Specs'!$D$36*10^6</f>
        <v>91410000000</v>
      </c>
      <c r="V20" s="4">
        <f>'GREET1 Fuel_Specs'!$D$36*10^6</f>
        <v>91410000000</v>
      </c>
      <c r="W20" s="4">
        <f>'GREET1 Fuel_Specs'!$D$36*10^6</f>
        <v>91410000000</v>
      </c>
      <c r="X20" s="4">
        <f>'GREET1 Fuel_Specs'!$D$36*10^6</f>
        <v>91410000000</v>
      </c>
      <c r="Y20" s="4">
        <f>'GREET1 Fuel_Specs'!$D$36*10^6</f>
        <v>91410000000</v>
      </c>
      <c r="Z20" s="4">
        <f>'GREET1 Fuel_Specs'!$D$36*10^6</f>
        <v>91410000000</v>
      </c>
      <c r="AA20" s="4">
        <f>'GREET1 Fuel_Specs'!$D$36*10^6</f>
        <v>91410000000</v>
      </c>
      <c r="AB20" s="4">
        <f>'GREET1 Fuel_Specs'!$D$36*10^6</f>
        <v>91410000000</v>
      </c>
      <c r="AC20" s="4">
        <f>'GREET1 Fuel_Specs'!$D$36*10^6</f>
        <v>91410000000</v>
      </c>
      <c r="AD20" s="4">
        <f>'GREET1 Fuel_Specs'!$D$36*10^6</f>
        <v>91410000000</v>
      </c>
      <c r="AE20" s="4">
        <f>'GREET1 Fuel_Specs'!$D$36*10^6</f>
        <v>91410000000</v>
      </c>
      <c r="AF20" s="4">
        <f>'GREET1 Fuel_Specs'!$D$36*10^6</f>
        <v>91410000000</v>
      </c>
      <c r="AG20" s="4">
        <f>'GREET1 Fuel_Specs'!$D$36*10^6</f>
        <v>91410000000</v>
      </c>
      <c r="AH20" s="4">
        <f>'GREET1 Fuel_Specs'!$D$36*10^6</f>
        <v>91410000000</v>
      </c>
      <c r="AI20" s="4">
        <f>'GREET1 Fuel_Specs'!$D$36*10^6</f>
        <v>91410000000</v>
      </c>
    </row>
    <row r="21" spans="1:35" x14ac:dyDescent="0.25">
      <c r="A21" t="s">
        <v>370</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c r="AG21">
        <f>'GREET1 Fuel_Specs'!$D$90*10^6</f>
        <v>13583444584264.561</v>
      </c>
      <c r="AH21">
        <f>'GREET1 Fuel_Specs'!$D$90*10^6</f>
        <v>13583444584264.561</v>
      </c>
      <c r="AI21">
        <f>'GREET1 Fuel_Specs'!$D$90*10^6</f>
        <v>13583444584264.561</v>
      </c>
    </row>
    <row r="22" spans="1:35" x14ac:dyDescent="0.25">
      <c r="A22" t="s">
        <v>366</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defaultColWidth="9.140625" defaultRowHeight="15" x14ac:dyDescent="0.25"/>
  <cols>
    <col min="1" max="1" width="30.85546875" customWidth="1"/>
    <col min="2" max="35" width="10" customWidth="1"/>
  </cols>
  <sheetData>
    <row r="1" spans="1:35" x14ac:dyDescent="0.25">
      <c r="A1" s="1" t="s">
        <v>405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352</v>
      </c>
      <c r="B2">
        <f>About!$A$76</f>
        <v>3412140</v>
      </c>
      <c r="C2">
        <f>About!$A$76</f>
        <v>3412140</v>
      </c>
      <c r="D2">
        <f>About!$A$76</f>
        <v>3412140</v>
      </c>
      <c r="E2">
        <f>About!$A$76</f>
        <v>3412140</v>
      </c>
      <c r="F2">
        <f>About!$A$76</f>
        <v>3412140</v>
      </c>
      <c r="G2">
        <f>About!$A$76</f>
        <v>3412140</v>
      </c>
      <c r="H2">
        <f>About!$A$76</f>
        <v>3412140</v>
      </c>
      <c r="I2">
        <f>About!$A$76</f>
        <v>3412140</v>
      </c>
      <c r="J2">
        <f>About!$A$76</f>
        <v>3412140</v>
      </c>
      <c r="K2">
        <f>About!$A$76</f>
        <v>3412140</v>
      </c>
      <c r="L2">
        <f>About!$A$76</f>
        <v>3412140</v>
      </c>
      <c r="M2">
        <f>About!$A$76</f>
        <v>3412140</v>
      </c>
      <c r="N2">
        <f>About!$A$76</f>
        <v>3412140</v>
      </c>
      <c r="O2">
        <f>About!$A$76</f>
        <v>3412140</v>
      </c>
      <c r="P2">
        <f>About!$A$76</f>
        <v>3412140</v>
      </c>
      <c r="Q2">
        <f>About!$A$76</f>
        <v>3412140</v>
      </c>
      <c r="R2">
        <f>About!$A$76</f>
        <v>3412140</v>
      </c>
      <c r="S2">
        <f>About!$A$76</f>
        <v>3412140</v>
      </c>
      <c r="T2">
        <f>About!$A$76</f>
        <v>3412140</v>
      </c>
      <c r="U2">
        <f>About!$A$76</f>
        <v>3412140</v>
      </c>
      <c r="V2">
        <f>About!$A$76</f>
        <v>3412140</v>
      </c>
      <c r="W2">
        <f>About!$A$76</f>
        <v>3412140</v>
      </c>
      <c r="X2">
        <f>About!$A$76</f>
        <v>3412140</v>
      </c>
      <c r="Y2">
        <f>About!$A$76</f>
        <v>3412140</v>
      </c>
      <c r="Z2">
        <f>About!$A$76</f>
        <v>3412140</v>
      </c>
      <c r="AA2">
        <f>About!$A$76</f>
        <v>3412140</v>
      </c>
      <c r="AB2">
        <f>About!$A$76</f>
        <v>3412140</v>
      </c>
      <c r="AC2">
        <f>About!$A$76</f>
        <v>3412140</v>
      </c>
      <c r="AD2">
        <f>About!$A$76</f>
        <v>3412140</v>
      </c>
      <c r="AE2">
        <f>About!$A$76</f>
        <v>3412140</v>
      </c>
      <c r="AF2">
        <f>About!$A$76</f>
        <v>3412140</v>
      </c>
      <c r="AG2">
        <f>About!$A$76</f>
        <v>3412140</v>
      </c>
      <c r="AH2">
        <f>About!$A$76</f>
        <v>3412140</v>
      </c>
      <c r="AI2">
        <f>About!$A$76</f>
        <v>3412140</v>
      </c>
    </row>
    <row r="3" spans="1:35" x14ac:dyDescent="0.25">
      <c r="A3" t="s">
        <v>323</v>
      </c>
      <c r="B3">
        <f>'AEO Table 73'!C66*10^6</f>
        <v>19437477</v>
      </c>
      <c r="C3">
        <f>'AEO Table 73'!D66*10^6</f>
        <v>19706896</v>
      </c>
      <c r="D3">
        <f>'AEO Table 73'!E66*10^6</f>
        <v>19588093</v>
      </c>
      <c r="E3">
        <f>'AEO Table 73'!F66*10^6</f>
        <v>19676338</v>
      </c>
      <c r="F3">
        <f>'AEO Table 73'!G66*10^6</f>
        <v>19593861</v>
      </c>
      <c r="G3">
        <f>'AEO Table 73'!H66*10^6</f>
        <v>19763271</v>
      </c>
      <c r="H3">
        <f>'AEO Table 73'!I66*10^6</f>
        <v>19874037</v>
      </c>
      <c r="I3">
        <f>'AEO Table 73'!J66*10^6</f>
        <v>19832983</v>
      </c>
      <c r="J3">
        <f>'AEO Table 73'!K66*10^6</f>
        <v>19854052</v>
      </c>
      <c r="K3">
        <f>'AEO Table 73'!L66*10^6</f>
        <v>19849159</v>
      </c>
      <c r="L3">
        <f>'AEO Table 73'!M66*10^6</f>
        <v>19841606</v>
      </c>
      <c r="M3">
        <f>'AEO Table 73'!N66*10^6</f>
        <v>19838451</v>
      </c>
      <c r="N3">
        <f>'AEO Table 73'!O66*10^6</f>
        <v>19782232</v>
      </c>
      <c r="O3">
        <f>'AEO Table 73'!P66*10^6</f>
        <v>19750866</v>
      </c>
      <c r="P3">
        <f>'AEO Table 73'!Q66*10^6</f>
        <v>19757530</v>
      </c>
      <c r="Q3">
        <f>'AEO Table 73'!R66*10^6</f>
        <v>19792145</v>
      </c>
      <c r="R3">
        <f>'AEO Table 73'!S66*10^6</f>
        <v>19787580</v>
      </c>
      <c r="S3">
        <f>'AEO Table 73'!T66*10^6</f>
        <v>19792101</v>
      </c>
      <c r="T3">
        <f>'AEO Table 73'!U66*10^6</f>
        <v>19801369</v>
      </c>
      <c r="U3">
        <f>'AEO Table 73'!V66*10^6</f>
        <v>19790552</v>
      </c>
      <c r="V3">
        <f>'AEO Table 73'!W66*10^6</f>
        <v>19813770</v>
      </c>
      <c r="W3">
        <f>'AEO Table 73'!X66*10^6</f>
        <v>19823812</v>
      </c>
      <c r="X3">
        <f>'AEO Table 73'!Y66*10^6</f>
        <v>19819962</v>
      </c>
      <c r="Y3">
        <f>'AEO Table 73'!Z66*10^6</f>
        <v>19817593</v>
      </c>
      <c r="Z3">
        <f>'AEO Table 73'!AA66*10^6</f>
        <v>19814734</v>
      </c>
      <c r="AA3">
        <f>'AEO Table 73'!AB66*10^6</f>
        <v>19808729</v>
      </c>
      <c r="AB3">
        <f>'AEO Table 73'!AC66*10^6</f>
        <v>19816940</v>
      </c>
      <c r="AC3">
        <f>'AEO Table 73'!AD66*10^6</f>
        <v>19822159</v>
      </c>
      <c r="AD3">
        <f>'AEO Table 73'!AE66*10^6</f>
        <v>19832388</v>
      </c>
      <c r="AE3">
        <f>'AEO Table 73'!AF66*10^6</f>
        <v>19856539</v>
      </c>
      <c r="AF3">
        <f>'AEO Table 73'!AG66*10^6</f>
        <v>19880623</v>
      </c>
      <c r="AG3">
        <f>'AEO Table 73'!AH66*10^6</f>
        <v>19899242</v>
      </c>
      <c r="AH3">
        <f>'AEO Table 73'!AI66*10^6</f>
        <v>19884989</v>
      </c>
      <c r="AI3">
        <f>'AEO Table 73'!AJ66*10^6</f>
        <v>19887484</v>
      </c>
    </row>
    <row r="4" spans="1:35" x14ac:dyDescent="0.25">
      <c r="A4" t="s">
        <v>324</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25">
      <c r="A5" t="s">
        <v>358</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f>
        <v>17906000</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c r="AI9">
        <f>'GREET1 Fuel_Specs'!$D$81</f>
        <v>17906000</v>
      </c>
    </row>
    <row r="10" spans="1:35" x14ac:dyDescent="0.25">
      <c r="A10" t="s">
        <v>326</v>
      </c>
      <c r="B10">
        <f>'AEO Table 73'!C32*10^6/gal_per_barrel</f>
        <v>120396.26190476191</v>
      </c>
      <c r="C10">
        <f>'AEO Table 73'!D32*10^6/gal_per_barrel</f>
        <v>120363.33333333333</v>
      </c>
      <c r="D10">
        <f>'AEO Table 73'!E32*10^6/gal_per_barrel</f>
        <v>120379.16666666667</v>
      </c>
      <c r="E10">
        <f>'AEO Table 73'!F32*10^6/gal_per_barrel</f>
        <v>120387.38095238095</v>
      </c>
      <c r="F10">
        <f>'AEO Table 73'!G32*10^6/gal_per_barrel</f>
        <v>120365.73809523809</v>
      </c>
      <c r="G10">
        <f>'AEO Table 73'!H32*10^6/gal_per_barrel</f>
        <v>120317.52380952382</v>
      </c>
      <c r="H10">
        <f>'AEO Table 73'!I32*10^6/gal_per_barrel</f>
        <v>120257.52380952382</v>
      </c>
      <c r="I10">
        <f>'AEO Table 73'!J32*10^6/gal_per_barrel</f>
        <v>120238.14285714286</v>
      </c>
      <c r="J10">
        <f>'AEO Table 73'!K32*10^6/gal_per_barrel</f>
        <v>120225.69047619047</v>
      </c>
      <c r="K10">
        <f>'AEO Table 73'!L32*10^6/gal_per_barrel</f>
        <v>120215.88095238095</v>
      </c>
      <c r="L10">
        <f>'AEO Table 73'!M32*10^6/gal_per_barrel</f>
        <v>120205.23809523809</v>
      </c>
      <c r="M10">
        <f>'AEO Table 73'!N32*10^6/gal_per_barrel</f>
        <v>120194.90476190476</v>
      </c>
      <c r="N10">
        <f>'AEO Table 73'!O32*10^6/gal_per_barrel</f>
        <v>120184.57142857143</v>
      </c>
      <c r="O10">
        <f>'AEO Table 73'!P32*10^6/gal_per_barrel</f>
        <v>120186.35714285714</v>
      </c>
      <c r="P10">
        <f>'AEO Table 73'!Q32*10^6/gal_per_barrel</f>
        <v>120169.33333333333</v>
      </c>
      <c r="Q10">
        <f>'AEO Table 73'!R32*10^6/gal_per_barrel</f>
        <v>120159.80952380953</v>
      </c>
      <c r="R10">
        <f>'AEO Table 73'!S32*10^6/gal_per_barrel</f>
        <v>120153.90476190476</v>
      </c>
      <c r="S10">
        <f>'AEO Table 73'!T32*10^6/gal_per_barrel</f>
        <v>120139.92857142857</v>
      </c>
      <c r="T10">
        <f>'AEO Table 73'!U32*10^6/gal_per_barrel</f>
        <v>120123.47619047618</v>
      </c>
      <c r="U10">
        <f>'AEO Table 73'!V32*10^6/gal_per_barrel</f>
        <v>120105.47619047618</v>
      </c>
      <c r="V10">
        <f>'AEO Table 73'!W32*10^6/gal_per_barrel</f>
        <v>120085.26190476191</v>
      </c>
      <c r="W10">
        <f>'AEO Table 73'!X32*10^6/gal_per_barrel</f>
        <v>120065.59523809524</v>
      </c>
      <c r="X10">
        <f>'AEO Table 73'!Y32*10^6/gal_per_barrel</f>
        <v>120040.19047619047</v>
      </c>
      <c r="Y10">
        <f>'AEO Table 73'!Z32*10^6/gal_per_barrel</f>
        <v>120011.85714285714</v>
      </c>
      <c r="Z10">
        <f>'AEO Table 73'!AA32*10^6/gal_per_barrel</f>
        <v>119980</v>
      </c>
      <c r="AA10">
        <f>'AEO Table 73'!AB32*10^6/gal_per_barrel</f>
        <v>119949.21428571429</v>
      </c>
      <c r="AB10">
        <f>'AEO Table 73'!AC32*10^6/gal_per_barrel</f>
        <v>119910.09523809524</v>
      </c>
      <c r="AC10">
        <f>'AEO Table 73'!AD32*10^6/gal_per_barrel</f>
        <v>119871.47619047618</v>
      </c>
      <c r="AD10">
        <f>'AEO Table 73'!AE32*10^6/gal_per_barrel</f>
        <v>119830.30952380953</v>
      </c>
      <c r="AE10">
        <f>'AEO Table 73'!AF32*10^6/gal_per_barrel</f>
        <v>119784.40476190476</v>
      </c>
      <c r="AF10">
        <f>'AEO Table 73'!AG32*10^6/gal_per_barrel</f>
        <v>119727.33333333333</v>
      </c>
      <c r="AG10">
        <f>'AEO Table 73'!AH32*10^6/gal_per_barrel</f>
        <v>119664.71428571429</v>
      </c>
      <c r="AH10">
        <f>'AEO Table 73'!AI32*10^6/gal_per_barrel</f>
        <v>119596.14285714286</v>
      </c>
      <c r="AI10">
        <f>'AEO Table 73'!AJ32*10^6/gal_per_barrel</f>
        <v>119596.09523809524</v>
      </c>
    </row>
    <row r="11" spans="1:35" x14ac:dyDescent="0.25">
      <c r="A11" t="s">
        <v>327</v>
      </c>
      <c r="B11">
        <f>'AEO Table 73'!C19*10^6/gal_per_barrel</f>
        <v>138690.47619047618</v>
      </c>
      <c r="C11">
        <f>'AEO Table 73'!D19*10^6/gal_per_barrel</f>
        <v>138690.47619047618</v>
      </c>
      <c r="D11">
        <f>'AEO Table 73'!E19*10^6/gal_per_barrel</f>
        <v>138690.47619047618</v>
      </c>
      <c r="E11">
        <f>'AEO Table 73'!F19*10^6/gal_per_barrel</f>
        <v>138690.47619047618</v>
      </c>
      <c r="F11">
        <f>'AEO Table 73'!G19*10^6/gal_per_barrel</f>
        <v>138690.47619047618</v>
      </c>
      <c r="G11">
        <f>'AEO Table 73'!H19*10^6/gal_per_barrel</f>
        <v>138690.47619047618</v>
      </c>
      <c r="H11">
        <f>'AEO Table 73'!I19*10^6/gal_per_barrel</f>
        <v>138690.47619047618</v>
      </c>
      <c r="I11">
        <f>'AEO Table 73'!J19*10^6/gal_per_barrel</f>
        <v>138690.47619047618</v>
      </c>
      <c r="J11">
        <f>'AEO Table 73'!K19*10^6/gal_per_barrel</f>
        <v>138690.47619047618</v>
      </c>
      <c r="K11">
        <f>'AEO Table 73'!L19*10^6/gal_per_barrel</f>
        <v>138690.47619047618</v>
      </c>
      <c r="L11">
        <f>'AEO Table 73'!M19*10^6/gal_per_barrel</f>
        <v>138690.47619047618</v>
      </c>
      <c r="M11">
        <f>'AEO Table 73'!N19*10^6/gal_per_barrel</f>
        <v>138690.47619047618</v>
      </c>
      <c r="N11">
        <f>'AEO Table 73'!O19*10^6/gal_per_barrel</f>
        <v>138690.47619047618</v>
      </c>
      <c r="O11">
        <f>'AEO Table 73'!P19*10^6/gal_per_barrel</f>
        <v>138690.47619047618</v>
      </c>
      <c r="P11">
        <f>'AEO Table 73'!Q19*10^6/gal_per_barrel</f>
        <v>138690.47619047618</v>
      </c>
      <c r="Q11">
        <f>'AEO Table 73'!R19*10^6/gal_per_barrel</f>
        <v>138690.47619047618</v>
      </c>
      <c r="R11">
        <f>'AEO Table 73'!S19*10^6/gal_per_barrel</f>
        <v>138690.47619047618</v>
      </c>
      <c r="S11">
        <f>'AEO Table 73'!T19*10^6/gal_per_barrel</f>
        <v>138690.47619047618</v>
      </c>
      <c r="T11">
        <f>'AEO Table 73'!U19*10^6/gal_per_barrel</f>
        <v>138690.47619047618</v>
      </c>
      <c r="U11">
        <f>'AEO Table 73'!V19*10^6/gal_per_barrel</f>
        <v>138690.47619047618</v>
      </c>
      <c r="V11">
        <f>'AEO Table 73'!W19*10^6/gal_per_barrel</f>
        <v>138690.47619047618</v>
      </c>
      <c r="W11">
        <f>'AEO Table 73'!X19*10^6/gal_per_barrel</f>
        <v>138690.47619047618</v>
      </c>
      <c r="X11">
        <f>'AEO Table 73'!Y19*10^6/gal_per_barrel</f>
        <v>138690.47619047618</v>
      </c>
      <c r="Y11">
        <f>'AEO Table 73'!Z19*10^6/gal_per_barrel</f>
        <v>138690.47619047618</v>
      </c>
      <c r="Z11">
        <f>'AEO Table 73'!AA19*10^6/gal_per_barrel</f>
        <v>138690.47619047618</v>
      </c>
      <c r="AA11">
        <f>'AEO Table 73'!AB19*10^6/gal_per_barrel</f>
        <v>138690.47619047618</v>
      </c>
      <c r="AB11">
        <f>'AEO Table 73'!AC19*10^6/gal_per_barrel</f>
        <v>138690.47619047618</v>
      </c>
      <c r="AC11">
        <f>'AEO Table 73'!AD19*10^6/gal_per_barrel</f>
        <v>138690.47619047618</v>
      </c>
      <c r="AD11">
        <f>'AEO Table 73'!AE19*10^6/gal_per_barrel</f>
        <v>138690.47619047618</v>
      </c>
      <c r="AE11">
        <f>'AEO Table 73'!AF19*10^6/gal_per_barrel</f>
        <v>138690.47619047618</v>
      </c>
      <c r="AF11">
        <f>'AEO Table 73'!AG19*10^6/gal_per_barrel</f>
        <v>138690.47619047618</v>
      </c>
      <c r="AG11">
        <f>'AEO Table 73'!AH19*10^6/gal_per_barrel</f>
        <v>138690.47619047618</v>
      </c>
      <c r="AH11">
        <f>'AEO Table 73'!AI19*10^6/gal_per_barrel</f>
        <v>138690.47619047618</v>
      </c>
      <c r="AI11">
        <f>'AEO Table 73'!AJ19*10^6/gal_per_barrel</f>
        <v>138690.47619047618</v>
      </c>
    </row>
    <row r="12" spans="1:35" x14ac:dyDescent="0.25">
      <c r="A12" t="s">
        <v>328</v>
      </c>
      <c r="B12">
        <f>'AEO Table 73'!C29*10^6/gal_per_barrel</f>
        <v>95171.904761904763</v>
      </c>
      <c r="C12">
        <f>'AEO Table 73'!D29*10^6/gal_per_barrel</f>
        <v>94981.738095238092</v>
      </c>
      <c r="D12">
        <f>'AEO Table 73'!E29*10^6/gal_per_barrel</f>
        <v>94981.738095238092</v>
      </c>
      <c r="E12">
        <f>'AEO Table 73'!F29*10^6/gal_per_barrel</f>
        <v>94981.738095238092</v>
      </c>
      <c r="F12">
        <f>'AEO Table 73'!G29*10^6/gal_per_barrel</f>
        <v>94981.738095238092</v>
      </c>
      <c r="G12">
        <f>'AEO Table 73'!H29*10^6/gal_per_barrel</f>
        <v>94981.738095238092</v>
      </c>
      <c r="H12">
        <f>'AEO Table 73'!I29*10^6/gal_per_barrel</f>
        <v>94981.738095238092</v>
      </c>
      <c r="I12">
        <f>'AEO Table 73'!J29*10^6/gal_per_barrel</f>
        <v>94981.738095238092</v>
      </c>
      <c r="J12">
        <f>'AEO Table 73'!K29*10^6/gal_per_barrel</f>
        <v>94981.738095238092</v>
      </c>
      <c r="K12">
        <f>'AEO Table 73'!L29*10^6/gal_per_barrel</f>
        <v>94981.738095238092</v>
      </c>
      <c r="L12">
        <f>'AEO Table 73'!M29*10^6/gal_per_barrel</f>
        <v>94981.738095238092</v>
      </c>
      <c r="M12">
        <f>'AEO Table 73'!N29*10^6/gal_per_barrel</f>
        <v>94981.738095238092</v>
      </c>
      <c r="N12">
        <f>'AEO Table 73'!O29*10^6/gal_per_barrel</f>
        <v>94981.738095238092</v>
      </c>
      <c r="O12">
        <f>'AEO Table 73'!P29*10^6/gal_per_barrel</f>
        <v>94981.738095238092</v>
      </c>
      <c r="P12">
        <f>'AEO Table 73'!Q29*10^6/gal_per_barrel</f>
        <v>94981.738095238092</v>
      </c>
      <c r="Q12">
        <f>'AEO Table 73'!R29*10^6/gal_per_barrel</f>
        <v>94981.738095238092</v>
      </c>
      <c r="R12">
        <f>'AEO Table 73'!S29*10^6/gal_per_barrel</f>
        <v>94981.738095238092</v>
      </c>
      <c r="S12">
        <f>'AEO Table 73'!T29*10^6/gal_per_barrel</f>
        <v>94981.738095238092</v>
      </c>
      <c r="T12">
        <f>'AEO Table 73'!U29*10^6/gal_per_barrel</f>
        <v>94981.738095238092</v>
      </c>
      <c r="U12">
        <f>'AEO Table 73'!V29*10^6/gal_per_barrel</f>
        <v>94981.738095238092</v>
      </c>
      <c r="V12">
        <f>'AEO Table 73'!W29*10^6/gal_per_barrel</f>
        <v>94981.738095238092</v>
      </c>
      <c r="W12">
        <f>'AEO Table 73'!X29*10^6/gal_per_barrel</f>
        <v>94981.738095238092</v>
      </c>
      <c r="X12">
        <f>'AEO Table 73'!Y29*10^6/gal_per_barrel</f>
        <v>94981.738095238092</v>
      </c>
      <c r="Y12">
        <f>'AEO Table 73'!Z29*10^6/gal_per_barrel</f>
        <v>94981.738095238092</v>
      </c>
      <c r="Z12">
        <f>'AEO Table 73'!AA29*10^6/gal_per_barrel</f>
        <v>94981.738095238092</v>
      </c>
      <c r="AA12">
        <f>'AEO Table 73'!AB29*10^6/gal_per_barrel</f>
        <v>94981.738095238092</v>
      </c>
      <c r="AB12">
        <f>'AEO Table 73'!AC29*10^6/gal_per_barrel</f>
        <v>94981.738095238092</v>
      </c>
      <c r="AC12">
        <f>'AEO Table 73'!AD29*10^6/gal_per_barrel</f>
        <v>94981.738095238092</v>
      </c>
      <c r="AD12">
        <f>'AEO Table 73'!AE29*10^6/gal_per_barrel</f>
        <v>94981.738095238092</v>
      </c>
      <c r="AE12">
        <f>'AEO Table 73'!AF29*10^6/gal_per_barrel</f>
        <v>94981.738095238092</v>
      </c>
      <c r="AF12">
        <f>'AEO Table 73'!AG29*10^6/gal_per_barrel</f>
        <v>94981.738095238092</v>
      </c>
      <c r="AG12">
        <f>'AEO Table 73'!AH29*10^6/gal_per_barrel</f>
        <v>94981.738095238092</v>
      </c>
      <c r="AH12">
        <f>'AEO Table 73'!AI29*10^6/gal_per_barrel</f>
        <v>94981.738095238092</v>
      </c>
      <c r="AI12">
        <f>'AEO Table 73'!AJ29*10^6/gal_per_barrel</f>
        <v>94981.738095238092</v>
      </c>
    </row>
    <row r="13" spans="1:35" x14ac:dyDescent="0.25">
      <c r="A13" t="s">
        <v>329</v>
      </c>
      <c r="B13">
        <f>'AEO Table 73'!C18*10^6/gal_per_barrel</f>
        <v>127595.23809523809</v>
      </c>
      <c r="C13">
        <f>'AEO Table 73'!D18*10^6/gal_per_barrel</f>
        <v>127595.23809523809</v>
      </c>
      <c r="D13">
        <f>'AEO Table 73'!E18*10^6/gal_per_barrel</f>
        <v>127595.23809523809</v>
      </c>
      <c r="E13">
        <f>'AEO Table 73'!F18*10^6/gal_per_barrel</f>
        <v>127595.23809523809</v>
      </c>
      <c r="F13">
        <f>'AEO Table 73'!G18*10^6/gal_per_barrel</f>
        <v>127595.23809523809</v>
      </c>
      <c r="G13">
        <f>'AEO Table 73'!H18*10^6/gal_per_barrel</f>
        <v>127595.23809523809</v>
      </c>
      <c r="H13">
        <f>'AEO Table 73'!I18*10^6/gal_per_barrel</f>
        <v>127595.23809523809</v>
      </c>
      <c r="I13">
        <f>'AEO Table 73'!J18*10^6/gal_per_barrel</f>
        <v>127595.23809523809</v>
      </c>
      <c r="J13">
        <f>'AEO Table 73'!K18*10^6/gal_per_barrel</f>
        <v>127595.23809523809</v>
      </c>
      <c r="K13">
        <f>'AEO Table 73'!L18*10^6/gal_per_barrel</f>
        <v>127595.23809523809</v>
      </c>
      <c r="L13">
        <f>'AEO Table 73'!M18*10^6/gal_per_barrel</f>
        <v>127595.23809523809</v>
      </c>
      <c r="M13">
        <f>'AEO Table 73'!N18*10^6/gal_per_barrel</f>
        <v>127595.23809523809</v>
      </c>
      <c r="N13">
        <f>'AEO Table 73'!O18*10^6/gal_per_barrel</f>
        <v>127595.23809523809</v>
      </c>
      <c r="O13">
        <f>'AEO Table 73'!P18*10^6/gal_per_barrel</f>
        <v>127595.23809523809</v>
      </c>
      <c r="P13">
        <f>'AEO Table 73'!Q18*10^6/gal_per_barrel</f>
        <v>127595.23809523809</v>
      </c>
      <c r="Q13">
        <f>'AEO Table 73'!R18*10^6/gal_per_barrel</f>
        <v>127595.23809523809</v>
      </c>
      <c r="R13">
        <f>'AEO Table 73'!S18*10^6/gal_per_barrel</f>
        <v>127595.23809523809</v>
      </c>
      <c r="S13">
        <f>'AEO Table 73'!T18*10^6/gal_per_barrel</f>
        <v>127595.23809523809</v>
      </c>
      <c r="T13">
        <f>'AEO Table 73'!U18*10^6/gal_per_barrel</f>
        <v>127595.23809523809</v>
      </c>
      <c r="U13">
        <f>'AEO Table 73'!V18*10^6/gal_per_barrel</f>
        <v>127595.23809523809</v>
      </c>
      <c r="V13">
        <f>'AEO Table 73'!W18*10^6/gal_per_barrel</f>
        <v>127595.23809523809</v>
      </c>
      <c r="W13">
        <f>'AEO Table 73'!X18*10^6/gal_per_barrel</f>
        <v>127595.23809523809</v>
      </c>
      <c r="X13">
        <f>'AEO Table 73'!Y18*10^6/gal_per_barrel</f>
        <v>127595.23809523809</v>
      </c>
      <c r="Y13">
        <f>'AEO Table 73'!Z18*10^6/gal_per_barrel</f>
        <v>127595.23809523809</v>
      </c>
      <c r="Z13">
        <f>'AEO Table 73'!AA18*10^6/gal_per_barrel</f>
        <v>127595.23809523809</v>
      </c>
      <c r="AA13">
        <f>'AEO Table 73'!AB18*10^6/gal_per_barrel</f>
        <v>127595.23809523809</v>
      </c>
      <c r="AB13">
        <f>'AEO Table 73'!AC18*10^6/gal_per_barrel</f>
        <v>127595.23809523809</v>
      </c>
      <c r="AC13">
        <f>'AEO Table 73'!AD18*10^6/gal_per_barrel</f>
        <v>127595.23809523809</v>
      </c>
      <c r="AD13">
        <f>'AEO Table 73'!AE18*10^6/gal_per_barrel</f>
        <v>127595.23809523809</v>
      </c>
      <c r="AE13">
        <f>'AEO Table 73'!AF18*10^6/gal_per_barrel</f>
        <v>127595.23809523809</v>
      </c>
      <c r="AF13">
        <f>'AEO Table 73'!AG18*10^6/gal_per_barrel</f>
        <v>127595.23809523809</v>
      </c>
      <c r="AG13">
        <f>'AEO Table 73'!AH18*10^6/gal_per_barrel</f>
        <v>127595.23809523809</v>
      </c>
      <c r="AH13">
        <f>'AEO Table 73'!AI18*10^6/gal_per_barrel</f>
        <v>127595.23809523809</v>
      </c>
      <c r="AI13">
        <f>'AEO Table 73'!AJ18*10^6/gal_per_barrel</f>
        <v>127595.23809523809</v>
      </c>
    </row>
    <row r="14" spans="1:35" x14ac:dyDescent="0.25">
      <c r="A14" t="s">
        <v>371</v>
      </c>
      <c r="B14">
        <f>'AEO Table 73'!C30*10^6/gal_per_barrel</f>
        <v>135000</v>
      </c>
      <c r="C14">
        <f>'AEO Table 73'!D30*10^6/gal_per_barrel</f>
        <v>135000</v>
      </c>
      <c r="D14">
        <f>'AEO Table 73'!E30*10^6/gal_per_barrel</f>
        <v>135000</v>
      </c>
      <c r="E14">
        <f>'AEO Table 73'!F30*10^6/gal_per_barrel</f>
        <v>135000</v>
      </c>
      <c r="F14">
        <f>'AEO Table 73'!G30*10^6/gal_per_barrel</f>
        <v>135000</v>
      </c>
      <c r="G14">
        <f>'AEO Table 73'!H30*10^6/gal_per_barrel</f>
        <v>135000</v>
      </c>
      <c r="H14">
        <f>'AEO Table 73'!I30*10^6/gal_per_barrel</f>
        <v>135000</v>
      </c>
      <c r="I14">
        <f>'AEO Table 73'!J30*10^6/gal_per_barrel</f>
        <v>135000</v>
      </c>
      <c r="J14">
        <f>'AEO Table 73'!K30*10^6/gal_per_barrel</f>
        <v>135000</v>
      </c>
      <c r="K14">
        <f>'AEO Table 73'!L30*10^6/gal_per_barrel</f>
        <v>135000</v>
      </c>
      <c r="L14">
        <f>'AEO Table 73'!M30*10^6/gal_per_barrel</f>
        <v>135000</v>
      </c>
      <c r="M14">
        <f>'AEO Table 73'!N30*10^6/gal_per_barrel</f>
        <v>135000</v>
      </c>
      <c r="N14">
        <f>'AEO Table 73'!O30*10^6/gal_per_barrel</f>
        <v>135000</v>
      </c>
      <c r="O14">
        <f>'AEO Table 73'!P30*10^6/gal_per_barrel</f>
        <v>135000</v>
      </c>
      <c r="P14">
        <f>'AEO Table 73'!Q30*10^6/gal_per_barrel</f>
        <v>135000</v>
      </c>
      <c r="Q14">
        <f>'AEO Table 73'!R30*10^6/gal_per_barrel</f>
        <v>135000</v>
      </c>
      <c r="R14">
        <f>'AEO Table 73'!S30*10^6/gal_per_barrel</f>
        <v>135000</v>
      </c>
      <c r="S14">
        <f>'AEO Table 73'!T30*10^6/gal_per_barrel</f>
        <v>135000</v>
      </c>
      <c r="T14">
        <f>'AEO Table 73'!U30*10^6/gal_per_barrel</f>
        <v>135000</v>
      </c>
      <c r="U14">
        <f>'AEO Table 73'!V30*10^6/gal_per_barrel</f>
        <v>135000</v>
      </c>
      <c r="V14">
        <f>'AEO Table 73'!W30*10^6/gal_per_barrel</f>
        <v>135000</v>
      </c>
      <c r="W14">
        <f>'AEO Table 73'!X30*10^6/gal_per_barrel</f>
        <v>135000</v>
      </c>
      <c r="X14">
        <f>'AEO Table 73'!Y30*10^6/gal_per_barrel</f>
        <v>135000</v>
      </c>
      <c r="Y14">
        <f>'AEO Table 73'!Z30*10^6/gal_per_barrel</f>
        <v>135000</v>
      </c>
      <c r="Z14">
        <f>'AEO Table 73'!AA30*10^6/gal_per_barrel</f>
        <v>135000</v>
      </c>
      <c r="AA14">
        <f>'AEO Table 73'!AB30*10^6/gal_per_barrel</f>
        <v>135000</v>
      </c>
      <c r="AB14">
        <f>'AEO Table 73'!AC30*10^6/gal_per_barrel</f>
        <v>135000</v>
      </c>
      <c r="AC14">
        <f>'AEO Table 73'!AD30*10^6/gal_per_barrel</f>
        <v>135000</v>
      </c>
      <c r="AD14">
        <f>'AEO Table 73'!AE30*10^6/gal_per_barrel</f>
        <v>135000</v>
      </c>
      <c r="AE14">
        <f>'AEO Table 73'!AF30*10^6/gal_per_barrel</f>
        <v>135000</v>
      </c>
      <c r="AF14">
        <f>'AEO Table 73'!AG30*10^6/gal_per_barrel</f>
        <v>135000</v>
      </c>
      <c r="AG14">
        <f>'AEO Table 73'!AH30*10^6/gal_per_barrel</f>
        <v>135000</v>
      </c>
      <c r="AH14">
        <f>'AEO Table 73'!AI30*10^6/gal_per_barrel</f>
        <v>135000</v>
      </c>
      <c r="AI14">
        <f>'AEO Table 73'!AJ30*10^6/gal_per_barrel</f>
        <v>135000</v>
      </c>
    </row>
    <row r="15" spans="1:35" x14ac:dyDescent="0.25">
      <c r="A15" t="s">
        <v>353</v>
      </c>
      <c r="B15">
        <f>About!$A$76</f>
        <v>3412140</v>
      </c>
      <c r="C15">
        <f>About!$A$76</f>
        <v>3412140</v>
      </c>
      <c r="D15">
        <f>About!$A$76</f>
        <v>3412140</v>
      </c>
      <c r="E15">
        <f>About!$A$76</f>
        <v>3412140</v>
      </c>
      <c r="F15">
        <f>About!$A$76</f>
        <v>3412140</v>
      </c>
      <c r="G15">
        <f>About!$A$76</f>
        <v>3412140</v>
      </c>
      <c r="H15">
        <f>About!$A$76</f>
        <v>3412140</v>
      </c>
      <c r="I15">
        <f>About!$A$76</f>
        <v>3412140</v>
      </c>
      <c r="J15">
        <f>About!$A$76</f>
        <v>3412140</v>
      </c>
      <c r="K15">
        <f>About!$A$76</f>
        <v>3412140</v>
      </c>
      <c r="L15">
        <f>About!$A$76</f>
        <v>3412140</v>
      </c>
      <c r="M15">
        <f>About!$A$76</f>
        <v>3412140</v>
      </c>
      <c r="N15">
        <f>About!$A$76</f>
        <v>3412140</v>
      </c>
      <c r="O15">
        <f>About!$A$76</f>
        <v>3412140</v>
      </c>
      <c r="P15">
        <f>About!$A$76</f>
        <v>3412140</v>
      </c>
      <c r="Q15">
        <f>About!$A$76</f>
        <v>3412140</v>
      </c>
      <c r="R15">
        <f>About!$A$76</f>
        <v>3412140</v>
      </c>
      <c r="S15">
        <f>About!$A$76</f>
        <v>3412140</v>
      </c>
      <c r="T15">
        <f>About!$A$76</f>
        <v>3412140</v>
      </c>
      <c r="U15">
        <f>About!$A$76</f>
        <v>3412140</v>
      </c>
      <c r="V15">
        <f>About!$A$76</f>
        <v>3412140</v>
      </c>
      <c r="W15">
        <f>About!$A$76</f>
        <v>3412140</v>
      </c>
      <c r="X15">
        <f>About!$A$76</f>
        <v>3412140</v>
      </c>
      <c r="Y15">
        <f>About!$A$76</f>
        <v>3412140</v>
      </c>
      <c r="Z15">
        <f>About!$A$76</f>
        <v>3412140</v>
      </c>
      <c r="AA15">
        <f>About!$A$76</f>
        <v>3412140</v>
      </c>
      <c r="AB15">
        <f>About!$A$76</f>
        <v>3412140</v>
      </c>
      <c r="AC15">
        <f>About!$A$76</f>
        <v>3412140</v>
      </c>
      <c r="AD15">
        <f>About!$A$76</f>
        <v>3412140</v>
      </c>
      <c r="AE15">
        <f>About!$A$76</f>
        <v>3412140</v>
      </c>
      <c r="AF15">
        <f>About!$A$76</f>
        <v>3412140</v>
      </c>
      <c r="AG15">
        <f>About!$A$76</f>
        <v>3412140</v>
      </c>
      <c r="AH15">
        <f>About!$A$76</f>
        <v>3412140</v>
      </c>
      <c r="AI15">
        <f>About!$A$76</f>
        <v>3412140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f>
        <v>12992301.9717196</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c r="AI17">
        <f>'GREET1 Fuel_Specs'!$D$69</f>
        <v>12992301.9717196</v>
      </c>
    </row>
    <row r="18" spans="1:35" x14ac:dyDescent="0.25">
      <c r="A18" t="s">
        <v>367</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25">
      <c r="A19" t="s">
        <v>368</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25">
      <c r="A20" t="s">
        <v>369</v>
      </c>
      <c r="B20">
        <f>'GREET1 Fuel_Specs'!$D$36</f>
        <v>91410</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c r="AI20">
        <f>'GREET1 Fuel_Specs'!$D$36</f>
        <v>91410</v>
      </c>
    </row>
    <row r="21" spans="1:35" x14ac:dyDescent="0.25">
      <c r="A21" t="s">
        <v>370</v>
      </c>
      <c r="B21">
        <f>'GREET1 Fuel_Specs'!$D$90</f>
        <v>13583444.58426456</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c r="AI21">
        <f>'GREET1 Fuel_Specs'!$D$90</f>
        <v>13583444.58426456</v>
      </c>
    </row>
    <row r="22" spans="1:35" x14ac:dyDescent="0.25">
      <c r="A22" t="s">
        <v>366</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defaultRowHeight="15" x14ac:dyDescent="0.25"/>
  <cols>
    <col min="1" max="1" width="38.28515625" customWidth="1"/>
    <col min="2" max="35" width="11" customWidth="1"/>
  </cols>
  <sheetData>
    <row r="1" spans="1:35" x14ac:dyDescent="0.25">
      <c r="A1" s="1" t="s">
        <v>403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318</v>
      </c>
      <c r="B4" s="4">
        <f>'AEO Table 73'!C32*10^6/gal_per_barrel</f>
        <v>120396.26190476191</v>
      </c>
      <c r="C4" s="4">
        <f>'AEO Table 73'!D32*10^6/gal_per_barrel</f>
        <v>120363.33333333333</v>
      </c>
      <c r="D4" s="4">
        <f>'AEO Table 73'!E32*10^6/gal_per_barrel</f>
        <v>120379.16666666667</v>
      </c>
      <c r="E4" s="4">
        <f>'AEO Table 73'!F32*10^6/gal_per_barrel</f>
        <v>120387.38095238095</v>
      </c>
      <c r="F4" s="4">
        <f>'AEO Table 73'!G32*10^6/gal_per_barrel</f>
        <v>120365.73809523809</v>
      </c>
      <c r="G4" s="4">
        <f>'AEO Table 73'!H32*10^6/gal_per_barrel</f>
        <v>120317.52380952382</v>
      </c>
      <c r="H4" s="4">
        <f>'AEO Table 73'!I32*10^6/gal_per_barrel</f>
        <v>120257.52380952382</v>
      </c>
      <c r="I4" s="4">
        <f>'AEO Table 73'!J32*10^6/gal_per_barrel</f>
        <v>120238.14285714286</v>
      </c>
      <c r="J4" s="4">
        <f>'AEO Table 73'!K32*10^6/gal_per_barrel</f>
        <v>120225.69047619047</v>
      </c>
      <c r="K4" s="4">
        <f>'AEO Table 73'!L32*10^6/gal_per_barrel</f>
        <v>120215.88095238095</v>
      </c>
      <c r="L4" s="4">
        <f>'AEO Table 73'!M32*10^6/gal_per_barrel</f>
        <v>120205.23809523809</v>
      </c>
      <c r="M4" s="4">
        <f>'AEO Table 73'!N32*10^6/gal_per_barrel</f>
        <v>120194.90476190476</v>
      </c>
      <c r="N4" s="4">
        <f>'AEO Table 73'!O32*10^6/gal_per_barrel</f>
        <v>120184.57142857143</v>
      </c>
      <c r="O4" s="4">
        <f>'AEO Table 73'!P32*10^6/gal_per_barrel</f>
        <v>120186.35714285714</v>
      </c>
      <c r="P4" s="4">
        <f>'AEO Table 73'!Q32*10^6/gal_per_barrel</f>
        <v>120169.33333333333</v>
      </c>
      <c r="Q4" s="4">
        <f>'AEO Table 73'!R32*10^6/gal_per_barrel</f>
        <v>120159.80952380953</v>
      </c>
      <c r="R4" s="4">
        <f>'AEO Table 73'!S32*10^6/gal_per_barrel</f>
        <v>120153.90476190476</v>
      </c>
      <c r="S4" s="4">
        <f>'AEO Table 73'!T32*10^6/gal_per_barrel</f>
        <v>120139.92857142857</v>
      </c>
      <c r="T4" s="4">
        <f>'AEO Table 73'!U32*10^6/gal_per_barrel</f>
        <v>120123.47619047618</v>
      </c>
      <c r="U4" s="4">
        <f>'AEO Table 73'!V32*10^6/gal_per_barrel</f>
        <v>120105.47619047618</v>
      </c>
      <c r="V4" s="4">
        <f>'AEO Table 73'!W32*10^6/gal_per_barrel</f>
        <v>120085.26190476191</v>
      </c>
      <c r="W4" s="4">
        <f>'AEO Table 73'!X32*10^6/gal_per_barrel</f>
        <v>120065.59523809524</v>
      </c>
      <c r="X4" s="4">
        <f>'AEO Table 73'!Y32*10^6/gal_per_barrel</f>
        <v>120040.19047619047</v>
      </c>
      <c r="Y4" s="4">
        <f>'AEO Table 73'!Z32*10^6/gal_per_barrel</f>
        <v>120011.85714285714</v>
      </c>
      <c r="Z4" s="4">
        <f>'AEO Table 73'!AA32*10^6/gal_per_barrel</f>
        <v>119980</v>
      </c>
      <c r="AA4" s="4">
        <f>'AEO Table 73'!AB32*10^6/gal_per_barrel</f>
        <v>119949.21428571429</v>
      </c>
      <c r="AB4" s="4">
        <f>'AEO Table 73'!AC32*10^6/gal_per_barrel</f>
        <v>119910.09523809524</v>
      </c>
      <c r="AC4" s="4">
        <f>'AEO Table 73'!AD32*10^6/gal_per_barrel</f>
        <v>119871.47619047618</v>
      </c>
      <c r="AD4" s="4">
        <f>'AEO Table 73'!AE32*10^6/gal_per_barrel</f>
        <v>119830.30952380953</v>
      </c>
      <c r="AE4" s="4">
        <f>'AEO Table 73'!AF32*10^6/gal_per_barrel</f>
        <v>119784.40476190476</v>
      </c>
      <c r="AF4" s="4">
        <f>'AEO Table 73'!AG32*10^6/gal_per_barrel</f>
        <v>119727.33333333333</v>
      </c>
      <c r="AG4" s="4">
        <f>'AEO Table 73'!AH32*10^6/gal_per_barrel</f>
        <v>119664.71428571429</v>
      </c>
      <c r="AH4" s="4">
        <f>'AEO Table 73'!AI32*10^6/gal_per_barrel</f>
        <v>119596.14285714286</v>
      </c>
      <c r="AI4" s="4">
        <f>'AEO Table 73'!AJ32*10^6/gal_per_barrel</f>
        <v>119596.09523809524</v>
      </c>
    </row>
    <row r="5" spans="1:35" x14ac:dyDescent="0.25">
      <c r="A5" t="s">
        <v>319</v>
      </c>
      <c r="B5" s="4">
        <f>'AEO Table 73'!C19*10^6/gal_per_barrel</f>
        <v>138690.47619047618</v>
      </c>
      <c r="C5" s="4">
        <f>'AEO Table 73'!D19*10^6/gal_per_barrel</f>
        <v>138690.47619047618</v>
      </c>
      <c r="D5" s="4">
        <f>'AEO Table 73'!E19*10^6/gal_per_barrel</f>
        <v>138690.47619047618</v>
      </c>
      <c r="E5" s="4">
        <f>'AEO Table 73'!F19*10^6/gal_per_barrel</f>
        <v>138690.47619047618</v>
      </c>
      <c r="F5" s="4">
        <f>'AEO Table 73'!G19*10^6/gal_per_barrel</f>
        <v>138690.47619047618</v>
      </c>
      <c r="G5" s="4">
        <f>'AEO Table 73'!H19*10^6/gal_per_barrel</f>
        <v>138690.47619047618</v>
      </c>
      <c r="H5" s="4">
        <f>'AEO Table 73'!I19*10^6/gal_per_barrel</f>
        <v>138690.47619047618</v>
      </c>
      <c r="I5" s="4">
        <f>'AEO Table 73'!J19*10^6/gal_per_barrel</f>
        <v>138690.47619047618</v>
      </c>
      <c r="J5" s="4">
        <f>'AEO Table 73'!K19*10^6/gal_per_barrel</f>
        <v>138690.47619047618</v>
      </c>
      <c r="K5" s="4">
        <f>'AEO Table 73'!L19*10^6/gal_per_barrel</f>
        <v>138690.47619047618</v>
      </c>
      <c r="L5" s="4">
        <f>'AEO Table 73'!M19*10^6/gal_per_barrel</f>
        <v>138690.47619047618</v>
      </c>
      <c r="M5" s="4">
        <f>'AEO Table 73'!N19*10^6/gal_per_barrel</f>
        <v>138690.47619047618</v>
      </c>
      <c r="N5" s="4">
        <f>'AEO Table 73'!O19*10^6/gal_per_barrel</f>
        <v>138690.47619047618</v>
      </c>
      <c r="O5" s="4">
        <f>'AEO Table 73'!P19*10^6/gal_per_barrel</f>
        <v>138690.47619047618</v>
      </c>
      <c r="P5" s="4">
        <f>'AEO Table 73'!Q19*10^6/gal_per_barrel</f>
        <v>138690.47619047618</v>
      </c>
      <c r="Q5" s="4">
        <f>'AEO Table 73'!R19*10^6/gal_per_barrel</f>
        <v>138690.47619047618</v>
      </c>
      <c r="R5" s="4">
        <f>'AEO Table 73'!S19*10^6/gal_per_barrel</f>
        <v>138690.47619047618</v>
      </c>
      <c r="S5" s="4">
        <f>'AEO Table 73'!T19*10^6/gal_per_barrel</f>
        <v>138690.47619047618</v>
      </c>
      <c r="T5" s="4">
        <f>'AEO Table 73'!U19*10^6/gal_per_barrel</f>
        <v>138690.47619047618</v>
      </c>
      <c r="U5" s="4">
        <f>'AEO Table 73'!V19*10^6/gal_per_barrel</f>
        <v>138690.47619047618</v>
      </c>
      <c r="V5" s="4">
        <f>'AEO Table 73'!W19*10^6/gal_per_barrel</f>
        <v>138690.47619047618</v>
      </c>
      <c r="W5" s="4">
        <f>'AEO Table 73'!X19*10^6/gal_per_barrel</f>
        <v>138690.47619047618</v>
      </c>
      <c r="X5" s="4">
        <f>'AEO Table 73'!Y19*10^6/gal_per_barrel</f>
        <v>138690.47619047618</v>
      </c>
      <c r="Y5" s="4">
        <f>'AEO Table 73'!Z19*10^6/gal_per_barrel</f>
        <v>138690.47619047618</v>
      </c>
      <c r="Z5" s="4">
        <f>'AEO Table 73'!AA19*10^6/gal_per_barrel</f>
        <v>138690.47619047618</v>
      </c>
      <c r="AA5" s="4">
        <f>'AEO Table 73'!AB19*10^6/gal_per_barrel</f>
        <v>138690.47619047618</v>
      </c>
      <c r="AB5" s="4">
        <f>'AEO Table 73'!AC19*10^6/gal_per_barrel</f>
        <v>138690.47619047618</v>
      </c>
      <c r="AC5" s="4">
        <f>'AEO Table 73'!AD19*10^6/gal_per_barrel</f>
        <v>138690.47619047618</v>
      </c>
      <c r="AD5" s="4">
        <f>'AEO Table 73'!AE19*10^6/gal_per_barrel</f>
        <v>138690.47619047618</v>
      </c>
      <c r="AE5" s="4">
        <f>'AEO Table 73'!AF19*10^6/gal_per_barrel</f>
        <v>138690.47619047618</v>
      </c>
      <c r="AF5" s="4">
        <f>'AEO Table 73'!AG19*10^6/gal_per_barrel</f>
        <v>138690.47619047618</v>
      </c>
      <c r="AG5" s="4">
        <f>'AEO Table 73'!AH19*10^6/gal_per_barrel</f>
        <v>138690.47619047618</v>
      </c>
      <c r="AH5" s="4">
        <f>'AEO Table 73'!AI19*10^6/gal_per_barrel</f>
        <v>138690.47619047618</v>
      </c>
      <c r="AI5" s="4">
        <f>'AEO Table 73'!AJ19*10^6/gal_per_barrel</f>
        <v>138690.47619047618</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320</v>
      </c>
      <c r="B8" s="4">
        <f>'AEO Table 73'!C30*10^6/gal_per_barrel</f>
        <v>135000</v>
      </c>
      <c r="C8" s="4">
        <f>'AEO Table 73'!D30*10^6/gal_per_barrel</f>
        <v>135000</v>
      </c>
      <c r="D8" s="4">
        <f>'AEO Table 73'!E30*10^6/gal_per_barrel</f>
        <v>135000</v>
      </c>
      <c r="E8" s="4">
        <f>'AEO Table 73'!F30*10^6/gal_per_barrel</f>
        <v>135000</v>
      </c>
      <c r="F8" s="4">
        <f>'AEO Table 73'!G30*10^6/gal_per_barrel</f>
        <v>135000</v>
      </c>
      <c r="G8" s="4">
        <f>'AEO Table 73'!H30*10^6/gal_per_barrel</f>
        <v>135000</v>
      </c>
      <c r="H8" s="4">
        <f>'AEO Table 73'!I30*10^6/gal_per_barrel</f>
        <v>135000</v>
      </c>
      <c r="I8" s="4">
        <f>'AEO Table 73'!J30*10^6/gal_per_barrel</f>
        <v>135000</v>
      </c>
      <c r="J8" s="4">
        <f>'AEO Table 73'!K30*10^6/gal_per_barrel</f>
        <v>135000</v>
      </c>
      <c r="K8" s="4">
        <f>'AEO Table 73'!L30*10^6/gal_per_barrel</f>
        <v>135000</v>
      </c>
      <c r="L8" s="4">
        <f>'AEO Table 73'!M30*10^6/gal_per_barrel</f>
        <v>135000</v>
      </c>
      <c r="M8" s="4">
        <f>'AEO Table 73'!N30*10^6/gal_per_barrel</f>
        <v>135000</v>
      </c>
      <c r="N8" s="4">
        <f>'AEO Table 73'!O30*10^6/gal_per_barrel</f>
        <v>135000</v>
      </c>
      <c r="O8" s="4">
        <f>'AEO Table 73'!P30*10^6/gal_per_barrel</f>
        <v>135000</v>
      </c>
      <c r="P8" s="4">
        <f>'AEO Table 73'!Q30*10^6/gal_per_barrel</f>
        <v>135000</v>
      </c>
      <c r="Q8" s="4">
        <f>'AEO Table 73'!R30*10^6/gal_per_barrel</f>
        <v>135000</v>
      </c>
      <c r="R8" s="4">
        <f>'AEO Table 73'!S30*10^6/gal_per_barrel</f>
        <v>135000</v>
      </c>
      <c r="S8" s="4">
        <f>'AEO Table 73'!T30*10^6/gal_per_barrel</f>
        <v>135000</v>
      </c>
      <c r="T8" s="4">
        <f>'AEO Table 73'!U30*10^6/gal_per_barrel</f>
        <v>135000</v>
      </c>
      <c r="U8" s="4">
        <f>'AEO Table 73'!V30*10^6/gal_per_barrel</f>
        <v>135000</v>
      </c>
      <c r="V8" s="4">
        <f>'AEO Table 73'!W30*10^6/gal_per_barrel</f>
        <v>135000</v>
      </c>
      <c r="W8" s="4">
        <f>'AEO Table 73'!X30*10^6/gal_per_barrel</f>
        <v>135000</v>
      </c>
      <c r="X8" s="4">
        <f>'AEO Table 73'!Y30*10^6/gal_per_barrel</f>
        <v>135000</v>
      </c>
      <c r="Y8" s="4">
        <f>'AEO Table 73'!Z30*10^6/gal_per_barrel</f>
        <v>135000</v>
      </c>
      <c r="Z8" s="4">
        <f>'AEO Table 73'!AA30*10^6/gal_per_barrel</f>
        <v>135000</v>
      </c>
      <c r="AA8" s="4">
        <f>'AEO Table 73'!AB30*10^6/gal_per_barrel</f>
        <v>135000</v>
      </c>
      <c r="AB8" s="4">
        <f>'AEO Table 73'!AC30*10^6/gal_per_barrel</f>
        <v>135000</v>
      </c>
      <c r="AC8" s="4">
        <f>'AEO Table 73'!AD30*10^6/gal_per_barrel</f>
        <v>135000</v>
      </c>
      <c r="AD8" s="4">
        <f>'AEO Table 73'!AE30*10^6/gal_per_barrel</f>
        <v>135000</v>
      </c>
      <c r="AE8" s="4">
        <f>'AEO Table 73'!AF30*10^6/gal_per_barrel</f>
        <v>135000</v>
      </c>
      <c r="AF8" s="4">
        <f>'AEO Table 73'!AG30*10^6/gal_per_barrel</f>
        <v>135000</v>
      </c>
      <c r="AG8" s="4">
        <f>'AEO Table 73'!AH30*10^6/gal_per_barrel</f>
        <v>135000</v>
      </c>
      <c r="AH8" s="4">
        <f>'AEO Table 73'!AI30*10^6/gal_per_barrel</f>
        <v>135000</v>
      </c>
      <c r="AI8" s="4">
        <f>'AEO Table 73'!AJ30*10^6/gal_per_barrel</f>
        <v>135000</v>
      </c>
    </row>
    <row r="9" spans="1:35" x14ac:dyDescent="0.25">
      <c r="A9" t="s">
        <v>400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5" x14ac:dyDescent="0.25"/>
  <cols>
    <col min="2" max="2" width="12" bestFit="1" customWidth="1"/>
  </cols>
  <sheetData>
    <row r="1" spans="1:2" x14ac:dyDescent="0.25">
      <c r="B1" t="s">
        <v>402</v>
      </c>
    </row>
    <row r="2" spans="1:2" x14ac:dyDescent="0.25">
      <c r="A2" t="s">
        <v>299</v>
      </c>
      <c r="B2">
        <f>CONVERT(About!A77,"kg","lbm")*1000000000</f>
        <v>134510640026859.36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D541-9B8A-44C9-8F50-D7BD086C4684}">
  <sheetPr>
    <tabColor theme="3"/>
  </sheetPr>
  <dimension ref="A1:A3"/>
  <sheetViews>
    <sheetView workbookViewId="0">
      <selection activeCell="A2" sqref="A2"/>
    </sheetView>
  </sheetViews>
  <sheetFormatPr defaultRowHeight="15" x14ac:dyDescent="0.25"/>
  <cols>
    <col min="1" max="1" width="12" bestFit="1" customWidth="1"/>
  </cols>
  <sheetData>
    <row r="1" spans="1:1" x14ac:dyDescent="0.25">
      <c r="A1" t="s">
        <v>431</v>
      </c>
    </row>
    <row r="2" spans="1:1" x14ac:dyDescent="0.25">
      <c r="A2">
        <f>CONVERT(About!A77,"kg","lbm")*1000000000</f>
        <v>134510640026859.36</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2014-08-06T22:04:45Z</dcterms:created>
  <dcterms:modified xsi:type="dcterms:W3CDTF">2024-03-13T19:17:15Z</dcterms:modified>
</cp:coreProperties>
</file>