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elec\EoTCCwTC\"/>
    </mc:Choice>
  </mc:AlternateContent>
  <xr:revisionPtr revIDLastSave="0" documentId="13_ncr:1_{0D61778F-39FB-4693-8286-068A945D2B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WECC Path Ratings" sheetId="3" r:id="rId2"/>
    <sheet name="Calculations" sheetId="4" r:id="rId3"/>
    <sheet name="Calibration" sheetId="6" r:id="rId4"/>
    <sheet name="EPS Outputs Used in Calibration" sheetId="7" r:id="rId5"/>
    <sheet name="EoTCCwTC" sheetId="2" r:id="rId6"/>
  </sheets>
  <definedNames>
    <definedName name="__FDS_HYPERLINK_TOGGLE_STATE__" hidden="1">"ON"</definedName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6" l="1"/>
  <c r="C33" i="6"/>
  <c r="B21" i="6"/>
  <c r="B11" i="4"/>
  <c r="B2" i="2"/>
  <c r="B22" i="6" l="1"/>
  <c r="F4" i="6" l="1"/>
  <c r="F5" i="6"/>
  <c r="F6" i="6"/>
  <c r="F7" i="6"/>
  <c r="F8" i="6"/>
  <c r="F9" i="6"/>
  <c r="F10" i="6"/>
  <c r="F11" i="6"/>
  <c r="F12" i="6"/>
  <c r="F13" i="6"/>
  <c r="F14" i="6"/>
  <c r="F3" i="6"/>
  <c r="G8" i="6" l="1"/>
  <c r="G9" i="6"/>
  <c r="G4" i="6"/>
  <c r="G14" i="6"/>
  <c r="G6" i="6"/>
  <c r="B3" i="4" s="1"/>
  <c r="G11" i="6"/>
  <c r="G5" i="6"/>
  <c r="B2" i="4" s="1"/>
  <c r="G10" i="6"/>
  <c r="G13" i="6"/>
  <c r="G12" i="6"/>
  <c r="G7" i="6"/>
  <c r="AF26" i="6"/>
  <c r="B1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B28" i="6"/>
  <c r="C16" i="4"/>
  <c r="B10" i="4"/>
  <c r="B33" i="6" l="1"/>
  <c r="B34" i="6"/>
  <c r="AF27" i="6"/>
  <c r="B30" i="6" s="1"/>
  <c r="D33" i="6" s="1"/>
  <c r="E33" i="6" s="1"/>
  <c r="B12" i="4"/>
  <c r="D34" i="6" l="1"/>
  <c r="E34" i="6" s="1"/>
  <c r="B36" i="6" s="1"/>
  <c r="C18" i="4"/>
  <c r="C17" i="4"/>
</calcChain>
</file>

<file path=xl/sharedStrings.xml><?xml version="1.0" encoding="utf-8"?>
<sst xmlns="http://schemas.openxmlformats.org/spreadsheetml/2006/main" count="191" uniqueCount="184">
  <si>
    <t>a physical build-out of the system) and change in the Transmission</t>
  </si>
  <si>
    <t>Connectivity Coefficient (TCC), a multiplier that governs the fraction of</t>
  </si>
  <si>
    <t>flexibility points that is usable.</t>
  </si>
  <si>
    <t>In essence, in a region where a lack of transmission or interconnection is</t>
  </si>
  <si>
    <t>the main factor limiting the usability of flexibility resources, the elasticity</t>
  </si>
  <si>
    <t>here should be relatively high.  However, in a region with plenty of</t>
  </si>
  <si>
    <t>transmission capacity relative to the amount of flexibility-providing</t>
  </si>
  <si>
    <t>resources (or flexibility-demanding resources), a lower elasticity</t>
  </si>
  <si>
    <t>may be more appropriate, as increasing transmission capacity further</t>
  </si>
  <si>
    <t>may have little impact on the usability of flexibility-providing</t>
  </si>
  <si>
    <t>resources.</t>
  </si>
  <si>
    <t>Notes</t>
  </si>
  <si>
    <t>in transmission capacity (that is, transmission capacity on the ground,</t>
  </si>
  <si>
    <t>This variable governs the relationship between the percentage change</t>
  </si>
  <si>
    <t>Elasticity</t>
  </si>
  <si>
    <t>Unit: dimensionless</t>
  </si>
  <si>
    <t>TCC</t>
  </si>
  <si>
    <t>The elasticity in this variable should be positive (or zero), not negative,</t>
  </si>
  <si>
    <t>because increasing transmission should never reduce the TCC.</t>
  </si>
  <si>
    <t>EoTCCwTC Elasticity of TCC wrt Transmission Capacity</t>
  </si>
  <si>
    <t>Path Rating (MW)</t>
  </si>
  <si>
    <t>Path #</t>
  </si>
  <si>
    <t>BAU Transmission Capacity (MW*miles)</t>
  </si>
  <si>
    <t>Extrapolated 2050 Transmission Capacity</t>
  </si>
  <si>
    <t>Extrapolated 2015 Transmission Capacity</t>
  </si>
  <si>
    <t>Curtailment</t>
  </si>
  <si>
    <t>GW</t>
  </si>
  <si>
    <t>% solar</t>
  </si>
  <si>
    <t>% wind</t>
  </si>
  <si>
    <t>https://www.wecc.org/_layouts/15/WopiFrame.aspx?sourcedoc=/Reliability/TAS_PathReports_Combined_FINAL.pdf&amp;action=default&amp;DefaultItemOpen=1</t>
  </si>
  <si>
    <t>https://www.nrel.gov/docs/fy17osti/67240.pdf</t>
  </si>
  <si>
    <t>Calculations</t>
  </si>
  <si>
    <t>Transmission Added</t>
  </si>
  <si>
    <t>2011 WECC Transmission Capacity (GW)</t>
  </si>
  <si>
    <t>Transmission 1 scenario</t>
  </si>
  <si>
    <t>Transmission 2 scenario</t>
  </si>
  <si>
    <t xml:space="preserve">Transmission 3 scenario </t>
  </si>
  <si>
    <t>Reference scenario</t>
  </si>
  <si>
    <t>planned additions</t>
  </si>
  <si>
    <t>% Increase over BAU</t>
  </si>
  <si>
    <t>Sources:</t>
  </si>
  <si>
    <t>WECC Transmission Capacity</t>
  </si>
  <si>
    <t>Figure 18</t>
  </si>
  <si>
    <t>WECC Path Reports</t>
  </si>
  <si>
    <t>Western Electricity Coordinating Council</t>
  </si>
  <si>
    <t>Curtailment with various levels of transmission build-out</t>
  </si>
  <si>
    <t>National Renewable Energy Laboratory</t>
  </si>
  <si>
    <t>Reducing Wind Curtailment through Transmission Expansion in a Wind Vision Future</t>
  </si>
  <si>
    <t>Table 5 and page 14</t>
  </si>
  <si>
    <t>2050 Wind and solar penetration in NREL study</t>
  </si>
  <si>
    <r>
      <t>BAU U.S. Transmission Capacity (</t>
    </r>
    <r>
      <rPr>
        <b/>
        <i/>
        <sz val="11"/>
        <color theme="1"/>
        <rFont val="Calibri"/>
        <family val="2"/>
        <scheme val="minor"/>
      </rPr>
      <t>elec/BTC</t>
    </r>
    <r>
      <rPr>
        <b/>
        <sz val="11"/>
        <color theme="1"/>
        <rFont val="Calibri"/>
        <family val="2"/>
        <scheme val="minor"/>
      </rPr>
      <t>)</t>
    </r>
  </si>
  <si>
    <t>Number of pixels</t>
  </si>
  <si>
    <t>CSP</t>
  </si>
  <si>
    <t>Wind</t>
  </si>
  <si>
    <t>PV</t>
  </si>
  <si>
    <t>Storage</t>
  </si>
  <si>
    <t>Other</t>
  </si>
  <si>
    <t>Gas CT</t>
  </si>
  <si>
    <t>Gas CC</t>
  </si>
  <si>
    <t>Hydro</t>
  </si>
  <si>
    <t>Coal</t>
  </si>
  <si>
    <t>Biomass</t>
  </si>
  <si>
    <t>Geothermal</t>
  </si>
  <si>
    <t>Percent of total generation</t>
  </si>
  <si>
    <t>Time (Time)</t>
  </si>
  <si>
    <t>Flexibility Points from Transmission Across Modeled Region Border : MostRecentRun</t>
  </si>
  <si>
    <t>Flexibility Points from Demand Response : MostRecentRun</t>
  </si>
  <si>
    <t>Flexibility Points from Electric Vehicles[LDVs] : MostRecentRun</t>
  </si>
  <si>
    <t>Flexibility Points from Electric Vehicles[HDVs] : MostRecentRun</t>
  </si>
  <si>
    <t>Flexibility Points from Electric Vehicles[aircraft] : MostRecentRun</t>
  </si>
  <si>
    <t>Flexibility Points from Electric Vehicles[rail] : MostRecentRun</t>
  </si>
  <si>
    <t>Flexibility Points from Electric Vehicles[ships] : MostRecentRun</t>
  </si>
  <si>
    <t>Flexibility Points from Electric Vehicles[motorbikes] : MostRecentRun</t>
  </si>
  <si>
    <t>Flexibility Points per unit peaker capacity</t>
  </si>
  <si>
    <t>Flexibility Points per unit battery capacity</t>
  </si>
  <si>
    <t>Total 2050 Flexibility Points</t>
  </si>
  <si>
    <t>FPCbS Flexibility Points Consumed by Source[hard coal es] : MostRecentRun</t>
  </si>
  <si>
    <t>FPCbS Flexibility Points Consumed by Source[natural gas nonpeaker es] : MostRecentRun</t>
  </si>
  <si>
    <t>FPCbS Flexibility Points Consumed by Source[nuclear es] : MostRecentRun</t>
  </si>
  <si>
    <t>FPCbS Flexibility Points Consumed by Source[hydro es] : MostRecentRun</t>
  </si>
  <si>
    <t>FPCbS Flexibility Points Consumed by Source[onshore wind es] : MostRecentRun</t>
  </si>
  <si>
    <t>FPCbS Flexibility Points Consumed by Source[solar PV es] : MostRecentRun</t>
  </si>
  <si>
    <t>FPCbS Flexibility Points Consumed by Source[solar thermal es] : MostRecentRun</t>
  </si>
  <si>
    <t>FPCbS Flexibility Points Consumed by Source[biomass es] : MostRecentRun</t>
  </si>
  <si>
    <t>FPCbS Flexibility Points Consumed by Source[geothermal es] : MostRecentRun</t>
  </si>
  <si>
    <t>FPCbS Flexibility Points Consumed by Source[petroleum es] : MostRecentRun</t>
  </si>
  <si>
    <t>FPCbS Flexibility Points Consumed by Source[natural gas peaker es] : MostRecentRun</t>
  </si>
  <si>
    <t>FPCbS Flexibility Points Consumed by Source[lignite es] : MostRecentRun</t>
  </si>
  <si>
    <t>FPCbS Flexibility Points Consumed by Source[offshore wind es] : MostRecentRun</t>
  </si>
  <si>
    <t>FPCbS Flexibility Points Consumed by Source[crude oil es] : MostRecentRun</t>
  </si>
  <si>
    <t>FPCbS Flexibility Points Consumed by Source[heavy or residual fuel oil es] : MostRecentRun</t>
  </si>
  <si>
    <t>FPCbS Flexibility Points Consumed by Source[municipal solid waste es] : MostRecentRun</t>
  </si>
  <si>
    <t>Fraction of Flexibility Points Used</t>
  </si>
  <si>
    <t>Calculated flexibility points used, 2050</t>
  </si>
  <si>
    <t>Percent Reduction in Cap Factor due to Flexibility Point Constraints</t>
  </si>
  <si>
    <t>FPC Curtailment Third Order Coeff : MostRecentRun</t>
  </si>
  <si>
    <t>FPC Curtailment Second Order Coeff : MostRecentRun</t>
  </si>
  <si>
    <t>FPC Curtailment First Order Coeff : MostRecentRun</t>
  </si>
  <si>
    <t>FPC Curtailment Zeroth Order Coeff : MostRecentRun</t>
  </si>
  <si>
    <t>Weighted average curtailment</t>
  </si>
  <si>
    <t>Percent of total generation, adjusted to remove curtailment</t>
  </si>
  <si>
    <t>EoTCCwTC Assumption</t>
  </si>
  <si>
    <t>Selected Increase in Transmission</t>
  </si>
  <si>
    <t>For the U.S., we use an NREL study (WECC specific). We estiamte the percentage increase in transmission for each of the scenarios, then</t>
  </si>
  <si>
    <t>translate generation in the study to the EPS flexibility point framework in order to estimate what curtailment would be in the model. We</t>
  </si>
  <si>
    <t>then manually calibrate the values for BTCC (see elec/FPC) and this variable to roughly match the percentage curtailment across scenarios.</t>
  </si>
  <si>
    <t>To update, replace outputs in the EPS Outputs Used in Calibration tab, vary the parameters highlighted in green in the Calibration tab,</t>
  </si>
  <si>
    <t xml:space="preserve">and try to match the curtailment value highlighted in yellow. </t>
  </si>
  <si>
    <t>Various EPS outputs, see EPS Outputs Used in Calibration tab</t>
  </si>
  <si>
    <t>Estimated Increase in Transmission by Scenario</t>
  </si>
  <si>
    <t>Battery storage capacity factor, assuming 4hr duration</t>
  </si>
  <si>
    <t>Additional Variables Needed for Calculations</t>
  </si>
  <si>
    <t>BAU TCC Assumption</t>
  </si>
  <si>
    <t>Calculated TCC</t>
  </si>
  <si>
    <t>Calculated flexibility points from peakers (calculated only for 2050)</t>
  </si>
  <si>
    <t>Calculated flexibility points from battery storage (calculated only for 2050)</t>
  </si>
  <si>
    <t>Usable Flexibility Points (from all sources except peakers and battery storage, read directly from model)</t>
  </si>
  <si>
    <t>wind</t>
  </si>
  <si>
    <t>solar</t>
  </si>
  <si>
    <t>Estimated Generation, 2050</t>
  </si>
  <si>
    <t>BECF BAU Expected Capacity Factors[hard coal es,preexisting retiring] : High+GB</t>
  </si>
  <si>
    <t>BECF BAU Expected Capacity Factors[hard coal es,preexisting nonretiring] : High+GB</t>
  </si>
  <si>
    <t>BECF BAU Expected Capacity Factors[hard coal es,newly built] : High+GB</t>
  </si>
  <si>
    <t>BECF BAU Expected Capacity Factors[natural gas nonpeaker es,preexisting retiring] : High+GB</t>
  </si>
  <si>
    <t>BECF BAU Expected Capacity Factors[natural gas nonpeaker es,preexisting nonretiring] : High+GB</t>
  </si>
  <si>
    <t>BECF BAU Expected Capacity Factors[natural gas nonpeaker es,newly built] : High+GB</t>
  </si>
  <si>
    <t>BECF BAU Expected Capacity Factors[nuclear es,preexisting retiring] : High+GB</t>
  </si>
  <si>
    <t>BECF BAU Expected Capacity Factors[nuclear es,preexisting nonretiring] : High+GB</t>
  </si>
  <si>
    <t>BECF BAU Expected Capacity Factors[nuclear es,newly built] : High+GB</t>
  </si>
  <si>
    <t>BECF BAU Expected Capacity Factors[hydro es,preexisting retiring] : High+GB</t>
  </si>
  <si>
    <t>BECF BAU Expected Capacity Factors[hydro es,preexisting nonretiring] : High+GB</t>
  </si>
  <si>
    <t>BECF BAU Expected Capacity Factors[hydro es,newly built] : High+GB</t>
  </si>
  <si>
    <t>BECF BAU Expected Capacity Factors[onshore wind es,preexisting retiring] : High+GB</t>
  </si>
  <si>
    <t>BECF BAU Expected Capacity Factors[onshore wind es,preexisting nonretiring] : High+GB</t>
  </si>
  <si>
    <t>BECF BAU Expected Capacity Factors[onshore wind es,newly built] : High+GB</t>
  </si>
  <si>
    <t>BECF BAU Expected Capacity Factors[solar PV es,preexisting retiring] : High+GB</t>
  </si>
  <si>
    <t>BECF BAU Expected Capacity Factors[solar PV es,preexisting nonretiring] : High+GB</t>
  </si>
  <si>
    <t>BECF BAU Expected Capacity Factors[solar PV es,newly built] : High+GB</t>
  </si>
  <si>
    <t>BECF BAU Expected Capacity Factors[solar thermal es,preexisting retiring] : High+GB</t>
  </si>
  <si>
    <t>BECF BAU Expected Capacity Factors[solar thermal es,preexisting nonretiring] : High+GB</t>
  </si>
  <si>
    <t>BECF BAU Expected Capacity Factors[solar thermal es,newly built] : High+GB</t>
  </si>
  <si>
    <t>BECF BAU Expected Capacity Factors[biomass es,preexisting retiring] : High+GB</t>
  </si>
  <si>
    <t>BECF BAU Expected Capacity Factors[biomass es,preexisting nonretiring] : High+GB</t>
  </si>
  <si>
    <t>BECF BAU Expected Capacity Factors[biomass es,newly built] : High+GB</t>
  </si>
  <si>
    <t>BECF BAU Expected Capacity Factors[geothermal es,preexisting retiring] : High+GB</t>
  </si>
  <si>
    <t>BECF BAU Expected Capacity Factors[geothermal es,preexisting nonretiring] : High+GB</t>
  </si>
  <si>
    <t>BECF BAU Expected Capacity Factors[geothermal es,newly built] : High+GB</t>
  </si>
  <si>
    <t>BECF BAU Expected Capacity Factors[petroleum es,preexisting retiring] : High+GB</t>
  </si>
  <si>
    <t>BECF BAU Expected Capacity Factors[petroleum es,preexisting nonretiring] : High+GB</t>
  </si>
  <si>
    <t>BECF BAU Expected Capacity Factors[petroleum es,newly built] : High+GB</t>
  </si>
  <si>
    <t>BECF BAU Expected Capacity Factors[natural gas peaker es,preexisting retiring] : High+GB</t>
  </si>
  <si>
    <t>BECF BAU Expected Capacity Factors[natural gas peaker es,preexisting nonretiring] : High+GB</t>
  </si>
  <si>
    <t>BECF BAU Expected Capacity Factors[natural gas peaker es,newly built] : High+GB</t>
  </si>
  <si>
    <t>BECF BAU Expected Capacity Factors[lignite es,preexisting retiring] : High+GB</t>
  </si>
  <si>
    <t>BECF BAU Expected Capacity Factors[lignite es,preexisting nonretiring] : High+GB</t>
  </si>
  <si>
    <t>BECF BAU Expected Capacity Factors[lignite es,newly built] : High+GB</t>
  </si>
  <si>
    <t>BECF BAU Expected Capacity Factors[offshore wind es,preexisting retiring] : High+GB</t>
  </si>
  <si>
    <t>BECF BAU Expected Capacity Factors[offshore wind es,preexisting nonretiring] : High+GB</t>
  </si>
  <si>
    <t>BECF BAU Expected Capacity Factors[offshore wind es,newly built] : High+GB</t>
  </si>
  <si>
    <t>BECF BAU Expected Capacity Factors[crude oil es,preexisting retiring] : High+GB</t>
  </si>
  <si>
    <t>BECF BAU Expected Capacity Factors[crude oil es,preexisting nonretiring] : High+GB</t>
  </si>
  <si>
    <t>BECF BAU Expected Capacity Factors[crude oil es,newly built] : High+GB</t>
  </si>
  <si>
    <t>BECF BAU Expected Capacity Factors[heavy or residual fuel oil es,preexisting retiring] : High+GB</t>
  </si>
  <si>
    <t>BECF BAU Expected Capacity Factors[heavy or residual fuel oil es,preexisting nonretiring] : High+GB</t>
  </si>
  <si>
    <t>BECF BAU Expected Capacity Factors[heavy or residual fuel oil es,newly built] : High+GB</t>
  </si>
  <si>
    <t>BECF BAU Expected Capacity Factors[municipal solid waste es,preexisting retiring] : High+GB</t>
  </si>
  <si>
    <t>BECF BAU Expected Capacity Factors[municipal solid waste es,preexisting nonretiring] : High+GB</t>
  </si>
  <si>
    <t>BECF BAU Expected Capacity Factors[municipal solid waste es,newly built] : High+GB</t>
  </si>
  <si>
    <t>Output Electricity Generation by Type[hard coal es] : High+GB</t>
  </si>
  <si>
    <t>Output Electricity Generation by Type[natural gas nonpeaker es] : High+GB</t>
  </si>
  <si>
    <t>Output Electricity Generation by Type[nuclear es] : High+GB</t>
  </si>
  <si>
    <t>Output Electricity Generation by Type[hydro es] : High+GB</t>
  </si>
  <si>
    <t>Output Electricity Generation by Type[onshore wind es] : High+GB</t>
  </si>
  <si>
    <t>Output Electricity Generation by Type[solar PV es] : High+GB</t>
  </si>
  <si>
    <t>Output Electricity Generation by Type[solar thermal es] : High+GB</t>
  </si>
  <si>
    <t>Output Electricity Generation by Type[biomass es] : High+GB</t>
  </si>
  <si>
    <t>Output Electricity Generation by Type[geothermal es] : High+GB</t>
  </si>
  <si>
    <t>Output Electricity Generation by Type[petroleum es] : High+GB</t>
  </si>
  <si>
    <t>Output Electricity Generation by Type[natural gas peaker es] : High+GB</t>
  </si>
  <si>
    <t>Output Electricity Generation by Type[lignite es] : High+GB</t>
  </si>
  <si>
    <t>Output Electricity Generation by Type[offshore wind es] : High+GB</t>
  </si>
  <si>
    <t>Output Electricity Generation by Type[crude oil es] : High+GB</t>
  </si>
  <si>
    <t>Output Electricity Generation by Type[heavy or residual fuel oil es] : High+GB</t>
  </si>
  <si>
    <t>Output Electricity Generation by Type[municipal solid waste es] : High+GB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</si>
</sst>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 applyFill="1"/>
    <xf numFmtId="0" fontId="5" fillId="0" borderId="0" xfId="2"/>
    <xf numFmtId="0" fontId="0" fillId="3" borderId="0" xfId="0" applyFill="1" applyAlignment="1">
      <alignment wrapText="1"/>
    </xf>
    <xf numFmtId="0" fontId="0" fillId="4" borderId="0" xfId="0" applyFill="1"/>
    <xf numFmtId="9" fontId="0" fillId="0" borderId="0" xfId="0" applyNumberFormat="1"/>
    <xf numFmtId="164" fontId="0" fillId="0" borderId="0" xfId="0" applyNumberFormat="1" applyAlignment="1">
      <alignment wrapText="1"/>
    </xf>
    <xf numFmtId="9" fontId="0" fillId="3" borderId="0" xfId="1" applyFont="1" applyFill="1"/>
    <xf numFmtId="9" fontId="0" fillId="0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234950</xdr:colOff>
      <xdr:row>0</xdr:row>
      <xdr:rowOff>82550</xdr:rowOff>
    </xdr:from>
    <xdr:to>
      <xdr:col>2</xdr:col>
      <xdr:colOff>74113</xdr:colOff>
      <xdr:row>15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B633F-52E7-4118-8054-BCAC6E2C6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" y="82550"/>
          <a:ext cx="5662113" cy="369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7osti/67240.pdf" TargetMode="External"/><Relationship Id="rId1" Type="http://schemas.openxmlformats.org/officeDocument/2006/relationships/hyperlink" Target="https://www.wecc.org/_layouts/15/WopiFrame.aspx?sourcedoc=/Reliability/TAS_PathReports_Combined_FINAL.pdf&amp;action=default&amp;DefaultItemOpe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B17" sqref="B17"/>
    </sheetView>
  </sheetViews>
  <sheetFormatPr defaultRowHeight="14.5" x14ac:dyDescent="0.35"/>
  <cols>
    <col min="2" max="2" width="124.453125" customWidth="1"/>
  </cols>
  <sheetData>
    <row r="1" spans="1:2" x14ac:dyDescent="0.35">
      <c r="A1" s="1" t="s">
        <v>19</v>
      </c>
    </row>
    <row r="3" spans="1:2" x14ac:dyDescent="0.35">
      <c r="A3" s="1" t="s">
        <v>40</v>
      </c>
      <c r="B3" s="6" t="s">
        <v>41</v>
      </c>
    </row>
    <row r="4" spans="1:2" x14ac:dyDescent="0.35">
      <c r="B4" s="10" t="s">
        <v>44</v>
      </c>
    </row>
    <row r="5" spans="1:2" x14ac:dyDescent="0.35">
      <c r="B5" s="11">
        <v>2013</v>
      </c>
    </row>
    <row r="6" spans="1:2" x14ac:dyDescent="0.35">
      <c r="B6" t="s">
        <v>43</v>
      </c>
    </row>
    <row r="7" spans="1:2" x14ac:dyDescent="0.35">
      <c r="B7" t="s">
        <v>29</v>
      </c>
    </row>
    <row r="8" spans="1:2" x14ac:dyDescent="0.35">
      <c r="B8" t="s">
        <v>42</v>
      </c>
    </row>
    <row r="10" spans="1:2" x14ac:dyDescent="0.35">
      <c r="B10" s="6" t="s">
        <v>45</v>
      </c>
    </row>
    <row r="11" spans="1:2" s="10" customFormat="1" x14ac:dyDescent="0.35">
      <c r="B11" s="12" t="s">
        <v>46</v>
      </c>
    </row>
    <row r="12" spans="1:2" x14ac:dyDescent="0.35">
      <c r="B12" s="11">
        <v>2015</v>
      </c>
    </row>
    <row r="13" spans="1:2" x14ac:dyDescent="0.35">
      <c r="B13" t="s">
        <v>47</v>
      </c>
    </row>
    <row r="14" spans="1:2" x14ac:dyDescent="0.35">
      <c r="B14" s="13" t="s">
        <v>30</v>
      </c>
    </row>
    <row r="15" spans="1:2" x14ac:dyDescent="0.35">
      <c r="B15" t="s">
        <v>48</v>
      </c>
    </row>
    <row r="17" spans="1:2" x14ac:dyDescent="0.35">
      <c r="B17" t="s">
        <v>108</v>
      </c>
    </row>
    <row r="19" spans="1:2" x14ac:dyDescent="0.35">
      <c r="A19" s="1" t="s">
        <v>11</v>
      </c>
    </row>
    <row r="20" spans="1:2" x14ac:dyDescent="0.35">
      <c r="A20" t="s">
        <v>13</v>
      </c>
    </row>
    <row r="21" spans="1:2" x14ac:dyDescent="0.35">
      <c r="A21" t="s">
        <v>12</v>
      </c>
    </row>
    <row r="22" spans="1:2" x14ac:dyDescent="0.35">
      <c r="A22" t="s">
        <v>0</v>
      </c>
    </row>
    <row r="23" spans="1:2" x14ac:dyDescent="0.35">
      <c r="A23" t="s">
        <v>1</v>
      </c>
    </row>
    <row r="24" spans="1:2" x14ac:dyDescent="0.35">
      <c r="A24" t="s">
        <v>2</v>
      </c>
    </row>
    <row r="26" spans="1:2" x14ac:dyDescent="0.35">
      <c r="A26" t="s">
        <v>3</v>
      </c>
    </row>
    <row r="27" spans="1:2" x14ac:dyDescent="0.35">
      <c r="A27" t="s">
        <v>4</v>
      </c>
    </row>
    <row r="28" spans="1:2" x14ac:dyDescent="0.35">
      <c r="A28" t="s">
        <v>5</v>
      </c>
    </row>
    <row r="29" spans="1:2" x14ac:dyDescent="0.35">
      <c r="A29" t="s">
        <v>6</v>
      </c>
    </row>
    <row r="30" spans="1:2" x14ac:dyDescent="0.35">
      <c r="A30" t="s">
        <v>7</v>
      </c>
    </row>
    <row r="31" spans="1:2" x14ac:dyDescent="0.35">
      <c r="A31" t="s">
        <v>8</v>
      </c>
    </row>
    <row r="32" spans="1:2" x14ac:dyDescent="0.35">
      <c r="A32" t="s">
        <v>9</v>
      </c>
    </row>
    <row r="33" spans="1:1" x14ac:dyDescent="0.35">
      <c r="A33" t="s">
        <v>10</v>
      </c>
    </row>
    <row r="35" spans="1:1" x14ac:dyDescent="0.35">
      <c r="A35" t="s">
        <v>17</v>
      </c>
    </row>
    <row r="36" spans="1:1" x14ac:dyDescent="0.35">
      <c r="A36" t="s">
        <v>18</v>
      </c>
    </row>
    <row r="38" spans="1:1" x14ac:dyDescent="0.35">
      <c r="A38" t="s">
        <v>103</v>
      </c>
    </row>
    <row r="39" spans="1:1" x14ac:dyDescent="0.35">
      <c r="A39" t="s">
        <v>104</v>
      </c>
    </row>
    <row r="40" spans="1:1" x14ac:dyDescent="0.35">
      <c r="A40" t="s">
        <v>105</v>
      </c>
    </row>
    <row r="41" spans="1:1" x14ac:dyDescent="0.35">
      <c r="A41" t="s">
        <v>106</v>
      </c>
    </row>
    <row r="42" spans="1:1" x14ac:dyDescent="0.35">
      <c r="A42" t="s">
        <v>107</v>
      </c>
    </row>
  </sheetData>
  <hyperlinks>
    <hyperlink ref="B7" r:id="rId1" xr:uid="{00000000-0004-0000-0000-000000000000}"/>
    <hyperlink ref="B14" r:id="rId2" xr:uid="{84503C1A-27B3-4A05-9ACD-AB373D82B78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sqref="A1:XFD1"/>
    </sheetView>
  </sheetViews>
  <sheetFormatPr defaultRowHeight="14.5" x14ac:dyDescent="0.35"/>
  <sheetData>
    <row r="1" spans="1:2" x14ac:dyDescent="0.35">
      <c r="A1" t="s">
        <v>21</v>
      </c>
      <c r="B1" t="s">
        <v>20</v>
      </c>
    </row>
    <row r="2" spans="1:2" x14ac:dyDescent="0.35">
      <c r="A2">
        <v>1</v>
      </c>
      <c r="B2">
        <v>1000</v>
      </c>
    </row>
    <row r="3" spans="1:2" x14ac:dyDescent="0.35">
      <c r="A3">
        <v>3</v>
      </c>
      <c r="B3">
        <v>3150</v>
      </c>
    </row>
    <row r="4" spans="1:2" x14ac:dyDescent="0.35">
      <c r="A4">
        <v>8</v>
      </c>
      <c r="B4">
        <v>2200</v>
      </c>
    </row>
    <row r="5" spans="1:2" x14ac:dyDescent="0.35">
      <c r="A5">
        <v>9</v>
      </c>
      <c r="B5">
        <v>2573</v>
      </c>
    </row>
    <row r="6" spans="1:2" x14ac:dyDescent="0.35">
      <c r="A6">
        <v>10</v>
      </c>
      <c r="B6">
        <v>2598</v>
      </c>
    </row>
    <row r="7" spans="1:2" x14ac:dyDescent="0.35">
      <c r="A7">
        <v>11</v>
      </c>
      <c r="B7">
        <v>2598</v>
      </c>
    </row>
    <row r="8" spans="1:2" x14ac:dyDescent="0.35">
      <c r="A8">
        <v>14</v>
      </c>
      <c r="B8">
        <v>2400</v>
      </c>
    </row>
    <row r="9" spans="1:2" x14ac:dyDescent="0.35">
      <c r="A9">
        <v>16</v>
      </c>
      <c r="B9">
        <v>500</v>
      </c>
    </row>
    <row r="10" spans="1:2" x14ac:dyDescent="0.35">
      <c r="A10">
        <v>17</v>
      </c>
      <c r="B10">
        <v>2557</v>
      </c>
    </row>
    <row r="11" spans="1:2" x14ac:dyDescent="0.35">
      <c r="A11">
        <v>18</v>
      </c>
      <c r="B11">
        <v>337</v>
      </c>
    </row>
    <row r="12" spans="1:2" x14ac:dyDescent="0.35">
      <c r="A12">
        <v>19</v>
      </c>
      <c r="B12">
        <v>2200</v>
      </c>
    </row>
    <row r="13" spans="1:2" x14ac:dyDescent="0.35">
      <c r="A13">
        <v>20</v>
      </c>
      <c r="B13">
        <v>1000</v>
      </c>
    </row>
    <row r="14" spans="1:2" x14ac:dyDescent="0.35">
      <c r="A14">
        <v>22</v>
      </c>
      <c r="B14">
        <v>2325</v>
      </c>
    </row>
    <row r="15" spans="1:2" x14ac:dyDescent="0.35">
      <c r="A15">
        <v>23</v>
      </c>
      <c r="B15">
        <v>840</v>
      </c>
    </row>
    <row r="16" spans="1:2" x14ac:dyDescent="0.35">
      <c r="A16">
        <v>27</v>
      </c>
      <c r="B16">
        <v>1920</v>
      </c>
    </row>
    <row r="17" spans="1:2" x14ac:dyDescent="0.35">
      <c r="A17">
        <v>29</v>
      </c>
      <c r="B17">
        <v>200</v>
      </c>
    </row>
    <row r="18" spans="1:2" x14ac:dyDescent="0.35">
      <c r="A18">
        <v>30</v>
      </c>
      <c r="B18">
        <v>650</v>
      </c>
    </row>
    <row r="19" spans="1:2" x14ac:dyDescent="0.35">
      <c r="A19">
        <v>31</v>
      </c>
      <c r="B19">
        <v>690</v>
      </c>
    </row>
    <row r="20" spans="1:2" x14ac:dyDescent="0.35">
      <c r="A20">
        <v>35</v>
      </c>
      <c r="B20">
        <v>300</v>
      </c>
    </row>
    <row r="21" spans="1:2" x14ac:dyDescent="0.35">
      <c r="A21">
        <v>36</v>
      </c>
      <c r="B21">
        <v>1605</v>
      </c>
    </row>
    <row r="22" spans="1:2" x14ac:dyDescent="0.35">
      <c r="A22">
        <v>42</v>
      </c>
      <c r="B22">
        <v>600</v>
      </c>
    </row>
    <row r="23" spans="1:2" x14ac:dyDescent="0.35">
      <c r="A23">
        <v>46</v>
      </c>
      <c r="B23">
        <v>10623</v>
      </c>
    </row>
    <row r="24" spans="1:2" x14ac:dyDescent="0.35">
      <c r="A24">
        <v>47</v>
      </c>
      <c r="B24">
        <v>1048</v>
      </c>
    </row>
    <row r="25" spans="1:2" x14ac:dyDescent="0.35">
      <c r="A25">
        <v>48</v>
      </c>
      <c r="B25">
        <v>1970</v>
      </c>
    </row>
    <row r="26" spans="1:2" x14ac:dyDescent="0.35">
      <c r="A26">
        <v>49</v>
      </c>
      <c r="B26">
        <v>9300</v>
      </c>
    </row>
    <row r="27" spans="1:2" x14ac:dyDescent="0.35">
      <c r="A27">
        <v>50</v>
      </c>
      <c r="B27">
        <v>1200</v>
      </c>
    </row>
    <row r="28" spans="1:2" x14ac:dyDescent="0.35">
      <c r="A28">
        <v>51</v>
      </c>
      <c r="B28">
        <v>2800</v>
      </c>
    </row>
    <row r="29" spans="1:2" x14ac:dyDescent="0.35">
      <c r="A29">
        <v>52</v>
      </c>
      <c r="B29">
        <v>17</v>
      </c>
    </row>
    <row r="30" spans="1:2" x14ac:dyDescent="0.35">
      <c r="A30">
        <v>60</v>
      </c>
      <c r="B30">
        <v>56</v>
      </c>
    </row>
    <row r="31" spans="1:2" x14ac:dyDescent="0.35">
      <c r="A31">
        <v>61</v>
      </c>
      <c r="B31">
        <v>2400</v>
      </c>
    </row>
    <row r="32" spans="1:2" x14ac:dyDescent="0.35">
      <c r="A32">
        <v>65</v>
      </c>
      <c r="B32">
        <v>3100</v>
      </c>
    </row>
    <row r="33" spans="1:2" x14ac:dyDescent="0.35">
      <c r="A33">
        <v>66</v>
      </c>
      <c r="B33">
        <v>4800</v>
      </c>
    </row>
    <row r="34" spans="1:2" x14ac:dyDescent="0.35">
      <c r="A34">
        <v>75</v>
      </c>
      <c r="B34">
        <v>1500</v>
      </c>
    </row>
    <row r="35" spans="1:2" x14ac:dyDescent="0.35">
      <c r="A35">
        <v>76</v>
      </c>
      <c r="B35">
        <v>300</v>
      </c>
    </row>
    <row r="36" spans="1:2" x14ac:dyDescent="0.35">
      <c r="A36">
        <v>78</v>
      </c>
      <c r="B36">
        <v>600</v>
      </c>
    </row>
    <row r="37" spans="1:2" x14ac:dyDescent="0.35">
      <c r="A37">
        <v>80</v>
      </c>
      <c r="B37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9"/>
  <sheetViews>
    <sheetView topLeftCell="A10" workbookViewId="0">
      <selection activeCell="E16" sqref="E16"/>
    </sheetView>
  </sheetViews>
  <sheetFormatPr defaultRowHeight="14.5" x14ac:dyDescent="0.35"/>
  <cols>
    <col min="1" max="1" width="34.453125" customWidth="1"/>
  </cols>
  <sheetData>
    <row r="1" spans="1:42" x14ac:dyDescent="0.35">
      <c r="A1" s="6" t="s">
        <v>49</v>
      </c>
      <c r="B1" s="7"/>
    </row>
    <row r="2" spans="1:42" x14ac:dyDescent="0.35">
      <c r="A2" t="s">
        <v>28</v>
      </c>
      <c r="B2" s="16">
        <f>Calibration!G5</f>
        <v>0.28805620608899296</v>
      </c>
    </row>
    <row r="3" spans="1:42" x14ac:dyDescent="0.35">
      <c r="A3" t="s">
        <v>27</v>
      </c>
      <c r="B3" s="16">
        <f>Calibration!G6</f>
        <v>0.11943793911007025</v>
      </c>
    </row>
    <row r="5" spans="1:42" x14ac:dyDescent="0.35">
      <c r="A5" s="6" t="s">
        <v>50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x14ac:dyDescent="0.35">
      <c r="B6">
        <v>2010</v>
      </c>
      <c r="C6">
        <v>2011</v>
      </c>
      <c r="D6">
        <v>2012</v>
      </c>
      <c r="E6">
        <v>2013</v>
      </c>
      <c r="F6">
        <v>2014</v>
      </c>
      <c r="G6">
        <v>2015</v>
      </c>
      <c r="H6">
        <v>2016</v>
      </c>
      <c r="I6">
        <v>2017</v>
      </c>
      <c r="J6">
        <v>2018</v>
      </c>
      <c r="K6">
        <v>2019</v>
      </c>
      <c r="L6">
        <v>2020</v>
      </c>
      <c r="M6">
        <v>2021</v>
      </c>
      <c r="N6">
        <v>2022</v>
      </c>
      <c r="O6">
        <v>2023</v>
      </c>
      <c r="P6">
        <v>2024</v>
      </c>
      <c r="Q6">
        <v>2025</v>
      </c>
      <c r="R6">
        <v>2026</v>
      </c>
      <c r="S6">
        <v>2027</v>
      </c>
      <c r="T6">
        <v>2028</v>
      </c>
      <c r="U6">
        <v>2029</v>
      </c>
      <c r="V6">
        <v>2030</v>
      </c>
      <c r="W6">
        <v>2031</v>
      </c>
      <c r="X6">
        <v>2032</v>
      </c>
      <c r="Y6">
        <v>2033</v>
      </c>
      <c r="Z6">
        <v>2034</v>
      </c>
      <c r="AA6">
        <v>2035</v>
      </c>
      <c r="AB6">
        <v>2036</v>
      </c>
      <c r="AC6">
        <v>2037</v>
      </c>
      <c r="AD6">
        <v>2038</v>
      </c>
      <c r="AE6">
        <v>2039</v>
      </c>
      <c r="AF6">
        <v>2040</v>
      </c>
      <c r="AG6">
        <v>2041</v>
      </c>
      <c r="AH6">
        <v>2042</v>
      </c>
      <c r="AI6">
        <v>2043</v>
      </c>
      <c r="AJ6">
        <v>2044</v>
      </c>
      <c r="AK6">
        <v>2045</v>
      </c>
      <c r="AL6">
        <v>2046</v>
      </c>
      <c r="AM6">
        <v>2047</v>
      </c>
      <c r="AN6">
        <v>2048</v>
      </c>
      <c r="AO6">
        <v>2049</v>
      </c>
      <c r="AP6">
        <v>2050</v>
      </c>
    </row>
    <row r="7" spans="1:42" x14ac:dyDescent="0.35">
      <c r="A7" t="s">
        <v>22</v>
      </c>
      <c r="B7">
        <v>175000000</v>
      </c>
      <c r="C7">
        <v>175132978.72340426</v>
      </c>
      <c r="D7">
        <v>175265957.44680852</v>
      </c>
      <c r="E7">
        <v>175398936.17021278</v>
      </c>
      <c r="F7">
        <v>175531914.89361703</v>
      </c>
      <c r="G7">
        <v>175664893.61702129</v>
      </c>
      <c r="H7">
        <v>175797872.34042555</v>
      </c>
      <c r="I7">
        <v>175930851.06382981</v>
      </c>
      <c r="J7">
        <v>176063829.78723407</v>
      </c>
      <c r="K7">
        <v>176196808.51063833</v>
      </c>
      <c r="L7">
        <v>176329787.23404258</v>
      </c>
      <c r="M7">
        <v>176462765.95744684</v>
      </c>
      <c r="N7">
        <v>176595744.6808511</v>
      </c>
      <c r="O7">
        <v>176728723.40425536</v>
      </c>
      <c r="P7">
        <v>176861702.12765962</v>
      </c>
      <c r="Q7">
        <v>176994680.85106388</v>
      </c>
      <c r="R7">
        <v>177127659.57446814</v>
      </c>
      <c r="S7">
        <v>177260638.29787239</v>
      </c>
      <c r="T7">
        <v>177393617.02127665</v>
      </c>
      <c r="U7">
        <v>177526595.74468091</v>
      </c>
      <c r="V7">
        <v>177659574.46808517</v>
      </c>
      <c r="W7">
        <v>177792553.19148943</v>
      </c>
      <c r="X7">
        <v>177925531.91489369</v>
      </c>
      <c r="Y7">
        <v>178058510.63829795</v>
      </c>
      <c r="Z7">
        <v>178191489.3617022</v>
      </c>
      <c r="AA7">
        <v>178324468.08510646</v>
      </c>
      <c r="AB7">
        <v>178457446.80851072</v>
      </c>
      <c r="AC7">
        <v>178590425.53191498</v>
      </c>
      <c r="AD7">
        <v>178723404.25531924</v>
      </c>
      <c r="AE7">
        <v>178856382.9787235</v>
      </c>
      <c r="AF7">
        <v>178989361.70212775</v>
      </c>
      <c r="AG7">
        <v>179122340.42553201</v>
      </c>
      <c r="AH7">
        <v>179255319.14893627</v>
      </c>
      <c r="AI7">
        <v>179388297.87234053</v>
      </c>
      <c r="AJ7">
        <v>179521276.59574479</v>
      </c>
      <c r="AK7">
        <v>179654255.31914905</v>
      </c>
      <c r="AL7">
        <v>179787234.04255331</v>
      </c>
      <c r="AM7">
        <v>179920212.76595756</v>
      </c>
      <c r="AN7">
        <v>180053191.48936182</v>
      </c>
      <c r="AO7">
        <v>180186170.21276608</v>
      </c>
      <c r="AP7">
        <v>180319148.93617034</v>
      </c>
    </row>
    <row r="9" spans="1:42" x14ac:dyDescent="0.35">
      <c r="A9" s="6" t="s">
        <v>32</v>
      </c>
      <c r="B9" s="6"/>
    </row>
    <row r="10" spans="1:42" x14ac:dyDescent="0.35">
      <c r="A10" t="s">
        <v>33</v>
      </c>
      <c r="B10" s="3">
        <f>SUM('WECC Path Ratings'!B2:B37)/1000</f>
        <v>72.557000000000002</v>
      </c>
    </row>
    <row r="11" spans="1:42" x14ac:dyDescent="0.35">
      <c r="A11" t="s">
        <v>24</v>
      </c>
      <c r="B11" s="3">
        <f>B10*(G7/C7)</f>
        <v>72.777370539104041</v>
      </c>
    </row>
    <row r="12" spans="1:42" x14ac:dyDescent="0.35">
      <c r="A12" t="s">
        <v>23</v>
      </c>
      <c r="B12" s="3">
        <f>B10*(AP7/C7)</f>
        <v>74.705612756264287</v>
      </c>
    </row>
    <row r="14" spans="1:42" x14ac:dyDescent="0.35">
      <c r="A14" s="6" t="s">
        <v>109</v>
      </c>
      <c r="B14" s="7"/>
      <c r="C14" s="7"/>
      <c r="D14" s="7"/>
    </row>
    <row r="15" spans="1:42" ht="43.5" x14ac:dyDescent="0.35">
      <c r="B15" t="s">
        <v>26</v>
      </c>
      <c r="C15" s="4" t="s">
        <v>39</v>
      </c>
      <c r="D15" t="s">
        <v>25</v>
      </c>
    </row>
    <row r="16" spans="1:42" x14ac:dyDescent="0.35">
      <c r="A16" t="s">
        <v>34</v>
      </c>
      <c r="B16">
        <v>10.5</v>
      </c>
      <c r="C16" s="18">
        <f>B16/$B$12</f>
        <v>0.14055168832169901</v>
      </c>
      <c r="D16" s="5">
        <v>7.8E-2</v>
      </c>
    </row>
    <row r="17" spans="1:4" x14ac:dyDescent="0.35">
      <c r="A17" t="s">
        <v>35</v>
      </c>
      <c r="B17">
        <v>18.5</v>
      </c>
      <c r="C17" s="18">
        <f>B17/$B$12</f>
        <v>0.2476386889477554</v>
      </c>
      <c r="D17" s="5">
        <v>6.2E-2</v>
      </c>
    </row>
    <row r="18" spans="1:4" x14ac:dyDescent="0.35">
      <c r="A18" t="s">
        <v>36</v>
      </c>
      <c r="B18">
        <v>21.5</v>
      </c>
      <c r="C18" s="18">
        <f>B18/$B$12</f>
        <v>0.28779631418252655</v>
      </c>
      <c r="D18" s="5">
        <v>4.3999999999999997E-2</v>
      </c>
    </row>
    <row r="19" spans="1:4" ht="29" x14ac:dyDescent="0.35">
      <c r="A19" t="s">
        <v>37</v>
      </c>
      <c r="B19" s="17" t="s">
        <v>38</v>
      </c>
      <c r="C19" s="19">
        <v>0</v>
      </c>
      <c r="D19" s="5">
        <v>0.155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CE38-E11B-4763-8E6A-AB8D2CE21CB3}">
  <dimension ref="A2:AF36"/>
  <sheetViews>
    <sheetView topLeftCell="A28" workbookViewId="0">
      <selection activeCell="I2" sqref="I2"/>
    </sheetView>
  </sheetViews>
  <sheetFormatPr defaultRowHeight="14.5" x14ac:dyDescent="0.35"/>
  <cols>
    <col min="1" max="1" width="72.90625" customWidth="1"/>
    <col min="2" max="2" width="10.453125" customWidth="1"/>
    <col min="3" max="3" width="11.81640625" bestFit="1" customWidth="1"/>
    <col min="4" max="4" width="14.1796875" customWidth="1"/>
    <col min="5" max="5" width="11.81640625" bestFit="1" customWidth="1"/>
    <col min="6" max="7" width="11.7265625" customWidth="1"/>
    <col min="12" max="12" width="20.08984375" customWidth="1"/>
    <col min="14" max="14" width="9.81640625" customWidth="1"/>
    <col min="15" max="15" width="14.54296875" customWidth="1"/>
    <col min="32" max="32" width="10.81640625" bestFit="1" customWidth="1"/>
  </cols>
  <sheetData>
    <row r="2" spans="4:8" ht="87" x14ac:dyDescent="0.35">
      <c r="E2" s="4" t="s">
        <v>51</v>
      </c>
      <c r="F2" s="4" t="s">
        <v>63</v>
      </c>
      <c r="G2" s="4" t="s">
        <v>100</v>
      </c>
    </row>
    <row r="3" spans="4:8" x14ac:dyDescent="0.35">
      <c r="D3" t="s">
        <v>25</v>
      </c>
      <c r="E3">
        <v>42</v>
      </c>
      <c r="F3" s="8">
        <f>E3/SUM($E$3:$E$14)</f>
        <v>8.9552238805970144E-2</v>
      </c>
      <c r="G3" s="8">
        <v>0</v>
      </c>
      <c r="H3" s="8"/>
    </row>
    <row r="4" spans="4:8" x14ac:dyDescent="0.35">
      <c r="D4" t="s">
        <v>52</v>
      </c>
      <c r="E4">
        <v>8</v>
      </c>
      <c r="F4" s="8">
        <f t="shared" ref="F4:F14" si="0">E4/SUM($E$3:$E$14)</f>
        <v>1.7057569296375266E-2</v>
      </c>
      <c r="G4" s="8">
        <f>F4/SUM($F$4:$F$14)</f>
        <v>1.8735362997658076E-2</v>
      </c>
      <c r="H4" s="8"/>
    </row>
    <row r="5" spans="4:8" x14ac:dyDescent="0.35">
      <c r="D5" t="s">
        <v>53</v>
      </c>
      <c r="E5">
        <v>123</v>
      </c>
      <c r="F5" s="8">
        <f t="shared" si="0"/>
        <v>0.26226012793176973</v>
      </c>
      <c r="G5" s="8">
        <f t="shared" ref="G5:G14" si="1">F5/SUM($F$4:$F$14)</f>
        <v>0.28805620608899296</v>
      </c>
      <c r="H5" s="8"/>
    </row>
    <row r="6" spans="4:8" x14ac:dyDescent="0.35">
      <c r="D6" t="s">
        <v>54</v>
      </c>
      <c r="E6">
        <v>51</v>
      </c>
      <c r="F6" s="8">
        <f t="shared" si="0"/>
        <v>0.10874200426439233</v>
      </c>
      <c r="G6" s="8">
        <f t="shared" si="1"/>
        <v>0.11943793911007025</v>
      </c>
      <c r="H6" s="8"/>
    </row>
    <row r="7" spans="4:8" x14ac:dyDescent="0.35">
      <c r="D7" t="s">
        <v>55</v>
      </c>
      <c r="E7">
        <v>3</v>
      </c>
      <c r="F7" s="8">
        <f t="shared" si="0"/>
        <v>6.3965884861407248E-3</v>
      </c>
      <c r="G7" s="8">
        <f t="shared" si="1"/>
        <v>7.025761124121779E-3</v>
      </c>
      <c r="H7" s="8"/>
    </row>
    <row r="8" spans="4:8" x14ac:dyDescent="0.35">
      <c r="D8" t="s">
        <v>56</v>
      </c>
      <c r="E8">
        <v>2</v>
      </c>
      <c r="F8" s="8">
        <f t="shared" si="0"/>
        <v>4.2643923240938165E-3</v>
      </c>
      <c r="G8" s="8">
        <f t="shared" si="1"/>
        <v>4.683840749414519E-3</v>
      </c>
      <c r="H8" s="8"/>
    </row>
    <row r="9" spans="4:8" x14ac:dyDescent="0.35">
      <c r="D9" t="s">
        <v>57</v>
      </c>
      <c r="E9">
        <v>8</v>
      </c>
      <c r="F9" s="8">
        <f t="shared" si="0"/>
        <v>1.7057569296375266E-2</v>
      </c>
      <c r="G9" s="8">
        <f t="shared" si="1"/>
        <v>1.8735362997658076E-2</v>
      </c>
      <c r="H9" s="8"/>
    </row>
    <row r="10" spans="4:8" x14ac:dyDescent="0.35">
      <c r="D10" t="s">
        <v>58</v>
      </c>
      <c r="E10">
        <v>77</v>
      </c>
      <c r="F10" s="8">
        <f t="shared" si="0"/>
        <v>0.16417910447761194</v>
      </c>
      <c r="G10" s="8">
        <f t="shared" si="1"/>
        <v>0.18032786885245899</v>
      </c>
      <c r="H10" s="8"/>
    </row>
    <row r="11" spans="4:8" x14ac:dyDescent="0.35">
      <c r="D11" t="s">
        <v>59</v>
      </c>
      <c r="E11">
        <v>72</v>
      </c>
      <c r="F11" s="8">
        <f t="shared" si="0"/>
        <v>0.15351812366737741</v>
      </c>
      <c r="G11" s="8">
        <f t="shared" si="1"/>
        <v>0.16861826697892271</v>
      </c>
      <c r="H11" s="8"/>
    </row>
    <row r="12" spans="4:8" x14ac:dyDescent="0.35">
      <c r="D12" t="s">
        <v>60</v>
      </c>
      <c r="E12">
        <v>59</v>
      </c>
      <c r="F12" s="8">
        <f t="shared" si="0"/>
        <v>0.1257995735607676</v>
      </c>
      <c r="G12" s="8">
        <f t="shared" si="1"/>
        <v>0.13817330210772832</v>
      </c>
      <c r="H12" s="8"/>
    </row>
    <row r="13" spans="4:8" x14ac:dyDescent="0.35">
      <c r="D13" t="s">
        <v>61</v>
      </c>
      <c r="E13">
        <v>9</v>
      </c>
      <c r="F13" s="8">
        <f t="shared" si="0"/>
        <v>1.9189765458422176E-2</v>
      </c>
      <c r="G13" s="8">
        <f t="shared" si="1"/>
        <v>2.1077283372365339E-2</v>
      </c>
      <c r="H13" s="8"/>
    </row>
    <row r="14" spans="4:8" x14ac:dyDescent="0.35">
      <c r="D14" t="s">
        <v>62</v>
      </c>
      <c r="E14">
        <v>15</v>
      </c>
      <c r="F14" s="8">
        <f t="shared" si="0"/>
        <v>3.1982942430703626E-2</v>
      </c>
      <c r="G14" s="8">
        <f t="shared" si="1"/>
        <v>3.5128805620608897E-2</v>
      </c>
      <c r="H14" s="8"/>
    </row>
    <row r="17" spans="1:32" x14ac:dyDescent="0.35">
      <c r="A17" s="1" t="s">
        <v>111</v>
      </c>
    </row>
    <row r="18" spans="1:32" x14ac:dyDescent="0.35">
      <c r="A18" s="4" t="s">
        <v>110</v>
      </c>
      <c r="B18">
        <f>4/24</f>
        <v>0.16666666666666666</v>
      </c>
    </row>
    <row r="19" spans="1:32" x14ac:dyDescent="0.35">
      <c r="A19" s="14" t="s">
        <v>112</v>
      </c>
      <c r="B19" s="9">
        <v>8.4500000000000006E-2</v>
      </c>
    </row>
    <row r="20" spans="1:32" x14ac:dyDescent="0.35">
      <c r="A20" s="9" t="s">
        <v>101</v>
      </c>
      <c r="B20" s="9">
        <v>3.8</v>
      </c>
    </row>
    <row r="21" spans="1:32" x14ac:dyDescent="0.35">
      <c r="A21" s="4" t="s">
        <v>102</v>
      </c>
      <c r="B21" s="16">
        <f>Calculations!C19</f>
        <v>0</v>
      </c>
    </row>
    <row r="22" spans="1:32" x14ac:dyDescent="0.35">
      <c r="A22" s="10" t="s">
        <v>113</v>
      </c>
      <c r="B22" s="10">
        <f>B19*(1+B21*B20)</f>
        <v>8.4500000000000006E-2</v>
      </c>
    </row>
    <row r="24" spans="1:32" x14ac:dyDescent="0.35">
      <c r="A24" s="1" t="s">
        <v>31</v>
      </c>
    </row>
    <row r="25" spans="1:32" x14ac:dyDescent="0.35"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2" x14ac:dyDescent="0.35">
      <c r="A26" s="4" t="s">
        <v>114</v>
      </c>
      <c r="AF26">
        <f>SUM('EPS Outputs Used in Calibration'!AF69:AF84)*Calibration!G9*1000000/('EPS Outputs Used in Calibration'!B49*8760)*'EPS Outputs Used in Calibration'!B15</f>
        <v>588526.0712012297</v>
      </c>
    </row>
    <row r="27" spans="1:32" x14ac:dyDescent="0.35">
      <c r="A27" s="4" t="s">
        <v>115</v>
      </c>
      <c r="AF27">
        <f>SUM('EPS Outputs Used in Calibration'!AF69:AF84)*Calibration!G7*1000000/(B18*8760)*'EPS Outputs Used in Calibration'!B16</f>
        <v>176116.42680696803</v>
      </c>
    </row>
    <row r="28" spans="1:32" ht="29" x14ac:dyDescent="0.35">
      <c r="A28" s="4" t="s">
        <v>116</v>
      </c>
      <c r="B28">
        <f>SUM('EPS Outputs Used in Calibration'!B2,'EPS Outputs Used in Calibration'!B5,'EPS Outputs Used in Calibration'!B8:B13)</f>
        <v>83198.804440000007</v>
      </c>
      <c r="C28">
        <f>SUM('EPS Outputs Used in Calibration'!C2,'EPS Outputs Used in Calibration'!C5,'EPS Outputs Used in Calibration'!C8:C13)</f>
        <v>88729.059559999994</v>
      </c>
      <c r="D28">
        <f>SUM('EPS Outputs Used in Calibration'!D2,'EPS Outputs Used in Calibration'!D5,'EPS Outputs Used in Calibration'!D8:D13)</f>
        <v>91787.797000000006</v>
      </c>
      <c r="E28">
        <f>SUM('EPS Outputs Used in Calibration'!E2,'EPS Outputs Used in Calibration'!E5,'EPS Outputs Used in Calibration'!E8:E13)</f>
        <v>94940.520100000009</v>
      </c>
      <c r="F28">
        <f>SUM('EPS Outputs Used in Calibration'!F2,'EPS Outputs Used in Calibration'!F5,'EPS Outputs Used in Calibration'!F8:F13)</f>
        <v>98618.618999999992</v>
      </c>
      <c r="G28">
        <f>SUM('EPS Outputs Used in Calibration'!G2,'EPS Outputs Used in Calibration'!G5,'EPS Outputs Used in Calibration'!G8:G13)</f>
        <v>103099.20190000001</v>
      </c>
      <c r="H28">
        <f>SUM('EPS Outputs Used in Calibration'!H2,'EPS Outputs Used in Calibration'!H5,'EPS Outputs Used in Calibration'!H8:H13)</f>
        <v>108464.636</v>
      </c>
      <c r="I28">
        <f>SUM('EPS Outputs Used in Calibration'!I2,'EPS Outputs Used in Calibration'!I5,'EPS Outputs Used in Calibration'!I8:I13)</f>
        <v>114882.63700000002</v>
      </c>
      <c r="J28">
        <f>SUM('EPS Outputs Used in Calibration'!J2,'EPS Outputs Used in Calibration'!J5,'EPS Outputs Used in Calibration'!J8:J13)</f>
        <v>122639.83500000001</v>
      </c>
      <c r="K28">
        <f>SUM('EPS Outputs Used in Calibration'!K2,'EPS Outputs Used in Calibration'!K5,'EPS Outputs Used in Calibration'!K8:K13)</f>
        <v>131675.28899999999</v>
      </c>
      <c r="L28">
        <f>SUM('EPS Outputs Used in Calibration'!L2,'EPS Outputs Used in Calibration'!L5,'EPS Outputs Used in Calibration'!L8:L13)</f>
        <v>141513.60000000001</v>
      </c>
      <c r="M28">
        <f>SUM('EPS Outputs Used in Calibration'!M2,'EPS Outputs Used in Calibration'!M5,'EPS Outputs Used in Calibration'!M8:M13)</f>
        <v>152130.91899999999</v>
      </c>
      <c r="N28">
        <f>SUM('EPS Outputs Used in Calibration'!N2,'EPS Outputs Used in Calibration'!N5,'EPS Outputs Used in Calibration'!N8:N13)</f>
        <v>163634.342</v>
      </c>
      <c r="O28">
        <f>SUM('EPS Outputs Used in Calibration'!O2,'EPS Outputs Used in Calibration'!O5,'EPS Outputs Used in Calibration'!O8:O13)</f>
        <v>175343.59599999999</v>
      </c>
      <c r="P28">
        <f>SUM('EPS Outputs Used in Calibration'!P2,'EPS Outputs Used in Calibration'!P5,'EPS Outputs Used in Calibration'!P8:P13)</f>
        <v>187451.96799999999</v>
      </c>
      <c r="Q28">
        <f>SUM('EPS Outputs Used in Calibration'!Q2,'EPS Outputs Used in Calibration'!Q5,'EPS Outputs Used in Calibration'!Q8:Q13)</f>
        <v>199821.25900000002</v>
      </c>
      <c r="R28">
        <f>SUM('EPS Outputs Used in Calibration'!R2,'EPS Outputs Used in Calibration'!R5,'EPS Outputs Used in Calibration'!R8:R13)</f>
        <v>212227.21099999998</v>
      </c>
      <c r="S28">
        <f>SUM('EPS Outputs Used in Calibration'!S2,'EPS Outputs Used in Calibration'!S5,'EPS Outputs Used in Calibration'!S8:S13)</f>
        <v>224716.27</v>
      </c>
      <c r="T28">
        <f>SUM('EPS Outputs Used in Calibration'!T2,'EPS Outputs Used in Calibration'!T5,'EPS Outputs Used in Calibration'!T8:T13)</f>
        <v>236845.04200000002</v>
      </c>
      <c r="U28">
        <f>SUM('EPS Outputs Used in Calibration'!U2,'EPS Outputs Used in Calibration'!U5,'EPS Outputs Used in Calibration'!U8:U13)</f>
        <v>248505.25599999999</v>
      </c>
      <c r="V28">
        <f>SUM('EPS Outputs Used in Calibration'!V2,'EPS Outputs Used in Calibration'!V5,'EPS Outputs Used in Calibration'!V8:V13)</f>
        <v>259790.61</v>
      </c>
      <c r="W28">
        <f>SUM('EPS Outputs Used in Calibration'!W2,'EPS Outputs Used in Calibration'!W5,'EPS Outputs Used in Calibration'!W8:W13)</f>
        <v>270578.64</v>
      </c>
      <c r="X28">
        <f>SUM('EPS Outputs Used in Calibration'!X2,'EPS Outputs Used in Calibration'!X5,'EPS Outputs Used in Calibration'!X8:X13)</f>
        <v>281079.41000000003</v>
      </c>
      <c r="Y28">
        <f>SUM('EPS Outputs Used in Calibration'!Y2,'EPS Outputs Used in Calibration'!Y5,'EPS Outputs Used in Calibration'!Y8:Y13)</f>
        <v>291177.63999999996</v>
      </c>
      <c r="Z28">
        <f>SUM('EPS Outputs Used in Calibration'!Z2,'EPS Outputs Used in Calibration'!Z5,'EPS Outputs Used in Calibration'!Z8:Z13)</f>
        <v>301218.94</v>
      </c>
      <c r="AA28">
        <f>SUM('EPS Outputs Used in Calibration'!AA2,'EPS Outputs Used in Calibration'!AA5,'EPS Outputs Used in Calibration'!AA8:AA13)</f>
        <v>311247.26000000007</v>
      </c>
      <c r="AB28">
        <f>SUM('EPS Outputs Used in Calibration'!AB2,'EPS Outputs Used in Calibration'!AB5,'EPS Outputs Used in Calibration'!AB8:AB13)</f>
        <v>321181.67000000004</v>
      </c>
      <c r="AC28">
        <f>SUM('EPS Outputs Used in Calibration'!AC2,'EPS Outputs Used in Calibration'!AC5,'EPS Outputs Used in Calibration'!AC8:AC13)</f>
        <v>331010.56999999995</v>
      </c>
      <c r="AD28">
        <f>SUM('EPS Outputs Used in Calibration'!AD2,'EPS Outputs Used in Calibration'!AD5,'EPS Outputs Used in Calibration'!AD8:AD13)</f>
        <v>341030.55000000005</v>
      </c>
      <c r="AE28">
        <f>SUM('EPS Outputs Used in Calibration'!AE2,'EPS Outputs Used in Calibration'!AE5,'EPS Outputs Used in Calibration'!AE8:AE13)</f>
        <v>351229.47</v>
      </c>
      <c r="AF28">
        <f>SUM('EPS Outputs Used in Calibration'!AF2,'EPS Outputs Used in Calibration'!AF5,'EPS Outputs Used in Calibration'!AF8:AF13)</f>
        <v>361511.1</v>
      </c>
    </row>
    <row r="30" spans="1:32" x14ac:dyDescent="0.35">
      <c r="A30" s="4" t="s">
        <v>75</v>
      </c>
      <c r="B30">
        <f>SUM(AF26:AF28)</f>
        <v>1126153.5980081977</v>
      </c>
    </row>
    <row r="32" spans="1:32" ht="101.5" x14ac:dyDescent="0.35">
      <c r="A32" s="4"/>
      <c r="B32" s="4" t="s">
        <v>119</v>
      </c>
      <c r="C32" s="4" t="s">
        <v>93</v>
      </c>
      <c r="D32" s="4" t="s">
        <v>92</v>
      </c>
      <c r="E32" s="4" t="s">
        <v>94</v>
      </c>
    </row>
    <row r="33" spans="1:5" x14ac:dyDescent="0.35">
      <c r="A33" t="s">
        <v>117</v>
      </c>
      <c r="B33">
        <f>SUM('EPS Outputs Used in Calibration'!$AF$69:$AF$84)*G5</f>
        <v>1757.0548847775176</v>
      </c>
      <c r="C33">
        <f>SUM('EPS Outputs Used in Calibration'!$AF$69:$AF$84)*G5/('EPS Outputs Used in Calibration'!B33*8760)*1000000</f>
        <v>513582.40827886446</v>
      </c>
      <c r="D33">
        <f>C33/($B$30*$B$22)</f>
        <v>5.3970420496605778</v>
      </c>
      <c r="E33">
        <f>D33^2*'EPS Outputs Used in Calibration'!$B$106+Calibration!D33*'EPS Outputs Used in Calibration'!$B$107+'EPS Outputs Used in Calibration'!$B$108</f>
        <v>0.18384039715640807</v>
      </c>
    </row>
    <row r="34" spans="1:5" x14ac:dyDescent="0.35">
      <c r="A34" t="s">
        <v>118</v>
      </c>
      <c r="B34">
        <f>SUM('EPS Outputs Used in Calibration'!$AF$69:$AF$84)*G6</f>
        <v>728.53495222482445</v>
      </c>
      <c r="C34">
        <f>SUM('EPS Outputs Used in Calibration'!$AF$69:$AF$84)*G6/('EPS Outputs Used in Calibration'!B36*8760)*1000000</f>
        <v>327562.25210766617</v>
      </c>
      <c r="D34">
        <f>C34/($B$30*$B$22)</f>
        <v>3.4422270311616256</v>
      </c>
      <c r="E34">
        <f>D34^2*'EPS Outputs Used in Calibration'!$B$106+Calibration!D34*'EPS Outputs Used in Calibration'!$B$107+'EPS Outputs Used in Calibration'!$B$108</f>
        <v>8.5394666098942751E-2</v>
      </c>
    </row>
    <row r="36" spans="1:5" x14ac:dyDescent="0.35">
      <c r="A36" s="15" t="s">
        <v>99</v>
      </c>
      <c r="B36" s="15">
        <f>(B33*E33+B34*E34)/(B33+B34)</f>
        <v>0.15498561391542684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E39A-2F7C-4786-9D78-70EB66E72DA9}">
  <dimension ref="A1:AF108"/>
  <sheetViews>
    <sheetView topLeftCell="A31" workbookViewId="0">
      <selection activeCell="I39" sqref="I39"/>
    </sheetView>
  </sheetViews>
  <sheetFormatPr defaultRowHeight="14.5" x14ac:dyDescent="0.35"/>
  <cols>
    <col min="1" max="1" width="37.26953125" customWidth="1"/>
  </cols>
  <sheetData>
    <row r="1" spans="1:32" x14ac:dyDescent="0.35">
      <c r="A1" t="s">
        <v>64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65</v>
      </c>
      <c r="B2">
        <v>12689.8</v>
      </c>
      <c r="C2">
        <v>12689.8</v>
      </c>
      <c r="D2">
        <v>12689.8</v>
      </c>
      <c r="E2">
        <v>12689.8</v>
      </c>
      <c r="F2">
        <v>12689.8</v>
      </c>
      <c r="G2">
        <v>12689.8</v>
      </c>
      <c r="H2">
        <v>12689.8</v>
      </c>
      <c r="I2">
        <v>12689.8</v>
      </c>
      <c r="J2">
        <v>12689.8</v>
      </c>
      <c r="K2">
        <v>12689.8</v>
      </c>
      <c r="L2">
        <v>12689.8</v>
      </c>
      <c r="M2">
        <v>12689.8</v>
      </c>
      <c r="N2">
        <v>12689.8</v>
      </c>
      <c r="O2">
        <v>12689.8</v>
      </c>
      <c r="P2">
        <v>12689.8</v>
      </c>
      <c r="Q2">
        <v>12689.8</v>
      </c>
      <c r="R2">
        <v>12689.8</v>
      </c>
      <c r="S2">
        <v>12689.8</v>
      </c>
      <c r="T2">
        <v>12689.8</v>
      </c>
      <c r="U2">
        <v>12689.8</v>
      </c>
      <c r="V2">
        <v>12689.8</v>
      </c>
      <c r="W2">
        <v>12689.8</v>
      </c>
      <c r="X2">
        <v>12689.8</v>
      </c>
      <c r="Y2">
        <v>12689.8</v>
      </c>
      <c r="Z2">
        <v>12689.8</v>
      </c>
      <c r="AA2">
        <v>12689.8</v>
      </c>
      <c r="AB2">
        <v>12689.8</v>
      </c>
      <c r="AC2">
        <v>12689.8</v>
      </c>
      <c r="AD2">
        <v>12689.8</v>
      </c>
      <c r="AE2">
        <v>12689.8</v>
      </c>
      <c r="AF2">
        <v>12689.8</v>
      </c>
    </row>
    <row r="4" spans="1:32" x14ac:dyDescent="0.35">
      <c r="A4" t="s">
        <v>64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>
        <v>2028</v>
      </c>
      <c r="K4">
        <v>2029</v>
      </c>
      <c r="L4">
        <v>2030</v>
      </c>
      <c r="M4">
        <v>2031</v>
      </c>
      <c r="N4">
        <v>2032</v>
      </c>
      <c r="O4">
        <v>2033</v>
      </c>
      <c r="P4">
        <v>2034</v>
      </c>
      <c r="Q4">
        <v>2035</v>
      </c>
      <c r="R4">
        <v>2036</v>
      </c>
      <c r="S4">
        <v>2037</v>
      </c>
      <c r="T4">
        <v>2038</v>
      </c>
      <c r="U4">
        <v>2039</v>
      </c>
      <c r="V4">
        <v>2040</v>
      </c>
      <c r="W4">
        <v>2041</v>
      </c>
      <c r="X4">
        <v>2042</v>
      </c>
      <c r="Y4">
        <v>2043</v>
      </c>
      <c r="Z4">
        <v>2044</v>
      </c>
      <c r="AA4">
        <v>2045</v>
      </c>
      <c r="AB4">
        <v>2046</v>
      </c>
      <c r="AC4">
        <v>2047</v>
      </c>
      <c r="AD4">
        <v>2048</v>
      </c>
      <c r="AE4">
        <v>2049</v>
      </c>
      <c r="AF4">
        <v>2050</v>
      </c>
    </row>
    <row r="5" spans="1:32" x14ac:dyDescent="0.35">
      <c r="A5" t="s">
        <v>66</v>
      </c>
      <c r="B5">
        <v>68578.600000000006</v>
      </c>
      <c r="C5">
        <v>73193</v>
      </c>
      <c r="D5">
        <v>74903.100000000006</v>
      </c>
      <c r="E5">
        <v>76051.3</v>
      </c>
      <c r="F5">
        <v>76920.399999999994</v>
      </c>
      <c r="G5">
        <v>77564.2</v>
      </c>
      <c r="H5">
        <v>77990.5</v>
      </c>
      <c r="I5">
        <v>78283.600000000006</v>
      </c>
      <c r="J5">
        <v>78766.100000000006</v>
      </c>
      <c r="K5">
        <v>79555.899999999994</v>
      </c>
      <c r="L5">
        <v>79973.2</v>
      </c>
      <c r="M5">
        <v>80421.100000000006</v>
      </c>
      <c r="N5">
        <v>80942.100000000006</v>
      </c>
      <c r="O5">
        <v>81367.100000000006</v>
      </c>
      <c r="P5">
        <v>81797.2</v>
      </c>
      <c r="Q5">
        <v>82314.3</v>
      </c>
      <c r="R5">
        <v>82811</v>
      </c>
      <c r="S5">
        <v>83438.2</v>
      </c>
      <c r="T5">
        <v>83991.1</v>
      </c>
      <c r="U5">
        <v>84513.4</v>
      </c>
      <c r="V5">
        <v>85134.2</v>
      </c>
      <c r="W5">
        <v>85702.6</v>
      </c>
      <c r="X5">
        <v>86310.6</v>
      </c>
      <c r="Y5">
        <v>86999.3</v>
      </c>
      <c r="Z5">
        <v>87686.7</v>
      </c>
      <c r="AA5">
        <v>88461.1</v>
      </c>
      <c r="AB5">
        <v>89249.600000000006</v>
      </c>
      <c r="AC5">
        <v>89966.5</v>
      </c>
      <c r="AD5">
        <v>90761.4</v>
      </c>
      <c r="AE5">
        <v>91658.7</v>
      </c>
      <c r="AF5">
        <v>92620</v>
      </c>
    </row>
    <row r="7" spans="1:32" x14ac:dyDescent="0.35">
      <c r="A7" t="s">
        <v>64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35">
      <c r="A8" t="s">
        <v>67</v>
      </c>
      <c r="B8">
        <v>1928.41</v>
      </c>
      <c r="C8">
        <v>2829.76</v>
      </c>
      <c r="D8">
        <v>4150.47</v>
      </c>
      <c r="E8">
        <v>6106.79</v>
      </c>
      <c r="F8">
        <v>8843.98</v>
      </c>
      <c r="G8">
        <v>12587.1</v>
      </c>
      <c r="H8">
        <v>17416</v>
      </c>
      <c r="I8">
        <v>23418.2</v>
      </c>
      <c r="J8">
        <v>30562.799999999999</v>
      </c>
      <c r="K8">
        <v>38673.800000000003</v>
      </c>
      <c r="L8">
        <v>47955.5</v>
      </c>
      <c r="M8">
        <v>57984.1</v>
      </c>
      <c r="N8">
        <v>68823.600000000006</v>
      </c>
      <c r="O8">
        <v>79963.600000000006</v>
      </c>
      <c r="P8">
        <v>91496.4</v>
      </c>
      <c r="Q8">
        <v>103203</v>
      </c>
      <c r="R8">
        <v>114966</v>
      </c>
      <c r="S8">
        <v>126680</v>
      </c>
      <c r="T8">
        <v>138116</v>
      </c>
      <c r="U8">
        <v>149123</v>
      </c>
      <c r="V8">
        <v>159668</v>
      </c>
      <c r="W8">
        <v>169782</v>
      </c>
      <c r="X8">
        <v>179581</v>
      </c>
      <c r="Y8">
        <v>188905</v>
      </c>
      <c r="Z8">
        <v>198178</v>
      </c>
      <c r="AA8">
        <v>207353</v>
      </c>
      <c r="AB8">
        <v>216421</v>
      </c>
      <c r="AC8">
        <v>225456</v>
      </c>
      <c r="AD8">
        <v>234605</v>
      </c>
      <c r="AE8">
        <v>243833</v>
      </c>
      <c r="AF8">
        <v>253082</v>
      </c>
    </row>
    <row r="9" spans="1:32" x14ac:dyDescent="0.35">
      <c r="A9" t="s">
        <v>68</v>
      </c>
      <c r="B9">
        <v>1.99444</v>
      </c>
      <c r="C9">
        <v>6.91866</v>
      </c>
      <c r="D9">
        <v>15.776999999999999</v>
      </c>
      <c r="E9">
        <v>31.175599999999999</v>
      </c>
      <c r="F9">
        <v>54.720999999999997</v>
      </c>
      <c r="G9">
        <v>86.762900000000002</v>
      </c>
      <c r="H9">
        <v>126.03100000000001</v>
      </c>
      <c r="I9">
        <v>172.13800000000001</v>
      </c>
      <c r="J9">
        <v>222.73699999999999</v>
      </c>
      <c r="K9">
        <v>276.685</v>
      </c>
      <c r="L9">
        <v>334.80200000000002</v>
      </c>
      <c r="M9">
        <v>394.74</v>
      </c>
      <c r="N9">
        <v>457.255</v>
      </c>
      <c r="O9">
        <v>521.63400000000001</v>
      </c>
      <c r="P9">
        <v>587.67700000000002</v>
      </c>
      <c r="Q9">
        <v>654.31200000000001</v>
      </c>
      <c r="R9">
        <v>721.91099999999994</v>
      </c>
      <c r="S9">
        <v>791.31</v>
      </c>
      <c r="T9">
        <v>862.42200000000003</v>
      </c>
      <c r="U9">
        <v>934.12599999999998</v>
      </c>
      <c r="V9">
        <v>1008.11</v>
      </c>
      <c r="W9">
        <v>1083.51</v>
      </c>
      <c r="X9">
        <v>1160.28</v>
      </c>
      <c r="Y9">
        <v>1237.98</v>
      </c>
      <c r="Z9">
        <v>1316.52</v>
      </c>
      <c r="AA9">
        <v>1395.83</v>
      </c>
      <c r="AB9">
        <v>1475.2</v>
      </c>
      <c r="AC9">
        <v>1554.04</v>
      </c>
      <c r="AD9">
        <v>1631.52</v>
      </c>
      <c r="AE9">
        <v>1705.91</v>
      </c>
      <c r="AF9">
        <v>1777.33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72</v>
      </c>
      <c r="B13">
        <v>0</v>
      </c>
      <c r="C13">
        <v>9.5808999999999997</v>
      </c>
      <c r="D13">
        <v>28.65</v>
      </c>
      <c r="E13">
        <v>61.454500000000003</v>
      </c>
      <c r="F13">
        <v>109.718</v>
      </c>
      <c r="G13">
        <v>171.339</v>
      </c>
      <c r="H13">
        <v>242.30500000000001</v>
      </c>
      <c r="I13">
        <v>318.899</v>
      </c>
      <c r="J13">
        <v>398.39800000000002</v>
      </c>
      <c r="K13">
        <v>479.10399999999998</v>
      </c>
      <c r="L13">
        <v>560.298</v>
      </c>
      <c r="M13">
        <v>641.17899999999997</v>
      </c>
      <c r="N13">
        <v>721.58699999999999</v>
      </c>
      <c r="O13">
        <v>801.46199999999999</v>
      </c>
      <c r="P13">
        <v>880.89099999999996</v>
      </c>
      <c r="Q13">
        <v>959.84699999999998</v>
      </c>
      <c r="R13">
        <v>1038.5</v>
      </c>
      <c r="S13">
        <v>1116.96</v>
      </c>
      <c r="T13">
        <v>1185.72</v>
      </c>
      <c r="U13">
        <v>1244.93</v>
      </c>
      <c r="V13">
        <v>1290.5</v>
      </c>
      <c r="W13">
        <v>1320.73</v>
      </c>
      <c r="X13">
        <v>1337.73</v>
      </c>
      <c r="Y13">
        <v>1345.56</v>
      </c>
      <c r="Z13">
        <v>1347.92</v>
      </c>
      <c r="AA13">
        <v>1347.53</v>
      </c>
      <c r="AB13">
        <v>1346.07</v>
      </c>
      <c r="AC13">
        <v>1344.23</v>
      </c>
      <c r="AD13">
        <v>1342.83</v>
      </c>
      <c r="AE13">
        <v>1342.06</v>
      </c>
      <c r="AF13">
        <v>1341.97</v>
      </c>
    </row>
    <row r="15" spans="1:32" x14ac:dyDescent="0.35">
      <c r="A15" t="s">
        <v>73</v>
      </c>
      <c r="B15">
        <v>6</v>
      </c>
    </row>
    <row r="16" spans="1:32" x14ac:dyDescent="0.35">
      <c r="A16" t="s">
        <v>74</v>
      </c>
      <c r="B16">
        <v>6</v>
      </c>
    </row>
    <row r="18" spans="1:32" x14ac:dyDescent="0.35">
      <c r="A18" t="s">
        <v>64</v>
      </c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2" x14ac:dyDescent="0.35">
      <c r="A19" t="s">
        <v>120</v>
      </c>
      <c r="B19">
        <v>0.496</v>
      </c>
      <c r="C19">
        <v>0.496</v>
      </c>
      <c r="D19">
        <v>0.496</v>
      </c>
      <c r="E19">
        <v>0.496</v>
      </c>
      <c r="F19">
        <v>0.496</v>
      </c>
      <c r="G19">
        <v>0.496</v>
      </c>
      <c r="H19">
        <v>0.496</v>
      </c>
      <c r="I19">
        <v>0.496</v>
      </c>
      <c r="J19">
        <v>0.496</v>
      </c>
      <c r="K19">
        <v>0.496</v>
      </c>
      <c r="L19">
        <v>0.496</v>
      </c>
      <c r="M19">
        <v>0.496</v>
      </c>
      <c r="N19">
        <v>0.496</v>
      </c>
      <c r="O19">
        <v>0.496</v>
      </c>
      <c r="P19">
        <v>0.496</v>
      </c>
      <c r="Q19">
        <v>0.496</v>
      </c>
      <c r="R19">
        <v>0.496</v>
      </c>
      <c r="S19">
        <v>0.496</v>
      </c>
      <c r="T19">
        <v>0.496</v>
      </c>
      <c r="U19">
        <v>0.496</v>
      </c>
      <c r="V19">
        <v>0.496</v>
      </c>
      <c r="W19">
        <v>0.496</v>
      </c>
      <c r="X19">
        <v>0.496</v>
      </c>
      <c r="Y19">
        <v>0.496</v>
      </c>
      <c r="Z19">
        <v>0.496</v>
      </c>
      <c r="AA19">
        <v>0.496</v>
      </c>
      <c r="AB19">
        <v>0.496</v>
      </c>
      <c r="AC19">
        <v>0.496</v>
      </c>
      <c r="AD19">
        <v>0.496</v>
      </c>
      <c r="AE19">
        <v>0.496</v>
      </c>
      <c r="AF19">
        <v>0.496</v>
      </c>
    </row>
    <row r="20" spans="1:32" x14ac:dyDescent="0.35">
      <c r="A20" t="s">
        <v>121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122</v>
      </c>
      <c r="B21">
        <v>0.54539300000000002</v>
      </c>
      <c r="C21">
        <v>0.54539300000000002</v>
      </c>
      <c r="D21">
        <v>0.54539300000000002</v>
      </c>
      <c r="E21">
        <v>0.54539300000000002</v>
      </c>
      <c r="F21">
        <v>0.54539300000000002</v>
      </c>
      <c r="G21">
        <v>0.54539300000000002</v>
      </c>
      <c r="H21">
        <v>0.54539300000000002</v>
      </c>
      <c r="I21">
        <v>0.54539300000000002</v>
      </c>
      <c r="J21">
        <v>0.54539300000000002</v>
      </c>
      <c r="K21">
        <v>0.54539300000000002</v>
      </c>
      <c r="L21">
        <v>0.54539300000000002</v>
      </c>
      <c r="M21">
        <v>0.54539300000000002</v>
      </c>
      <c r="N21">
        <v>0.54539300000000002</v>
      </c>
      <c r="O21">
        <v>0.54539300000000002</v>
      </c>
      <c r="P21">
        <v>0.54539300000000002</v>
      </c>
      <c r="Q21">
        <v>0.54539300000000002</v>
      </c>
      <c r="R21">
        <v>0.54539300000000002</v>
      </c>
      <c r="S21">
        <v>0.54539300000000002</v>
      </c>
      <c r="T21">
        <v>0.54539300000000002</v>
      </c>
      <c r="U21">
        <v>0.54539300000000002</v>
      </c>
      <c r="V21">
        <v>0.54539300000000002</v>
      </c>
      <c r="W21">
        <v>0.54539300000000002</v>
      </c>
      <c r="X21">
        <v>0.54539300000000002</v>
      </c>
      <c r="Y21">
        <v>0.54539300000000002</v>
      </c>
      <c r="Z21">
        <v>0.54539300000000002</v>
      </c>
      <c r="AA21">
        <v>0.54539300000000002</v>
      </c>
      <c r="AB21">
        <v>0.54539300000000002</v>
      </c>
      <c r="AC21">
        <v>0.54539300000000002</v>
      </c>
      <c r="AD21">
        <v>0.54539300000000002</v>
      </c>
      <c r="AE21">
        <v>0.54539300000000002</v>
      </c>
      <c r="AF21">
        <v>0.54539300000000002</v>
      </c>
    </row>
    <row r="22" spans="1:32" x14ac:dyDescent="0.35">
      <c r="A22" t="s">
        <v>123</v>
      </c>
      <c r="B22">
        <v>0.14099999999999999</v>
      </c>
      <c r="C22">
        <v>0.14099999999999999</v>
      </c>
      <c r="D22">
        <v>0.14099999999999999</v>
      </c>
      <c r="E22">
        <v>0.14099999999999999</v>
      </c>
      <c r="F22">
        <v>0.14099999999999999</v>
      </c>
      <c r="G22">
        <v>0.14099999999999999</v>
      </c>
      <c r="H22">
        <v>0.14099999999999999</v>
      </c>
      <c r="I22">
        <v>0.14099999999999999</v>
      </c>
      <c r="J22">
        <v>0.14099999999999999</v>
      </c>
      <c r="K22">
        <v>0.14099999999999999</v>
      </c>
      <c r="L22">
        <v>0.14099999999999999</v>
      </c>
      <c r="M22">
        <v>0.14099999999999999</v>
      </c>
      <c r="N22">
        <v>0.14099999999999999</v>
      </c>
      <c r="O22">
        <v>0.14099999999999999</v>
      </c>
      <c r="P22">
        <v>0.14099999999999999</v>
      </c>
      <c r="Q22">
        <v>0.14099999999999999</v>
      </c>
      <c r="R22">
        <v>0.14099999999999999</v>
      </c>
      <c r="S22">
        <v>0.14099999999999999</v>
      </c>
      <c r="T22">
        <v>0.14099999999999999</v>
      </c>
      <c r="U22">
        <v>0.14099999999999999</v>
      </c>
      <c r="V22">
        <v>0.14099999999999999</v>
      </c>
      <c r="W22">
        <v>0.14099999999999999</v>
      </c>
      <c r="X22">
        <v>0.14099999999999999</v>
      </c>
      <c r="Y22">
        <v>0.14099999999999999</v>
      </c>
      <c r="Z22">
        <v>0.14099999999999999</v>
      </c>
      <c r="AA22">
        <v>0.14099999999999999</v>
      </c>
      <c r="AB22">
        <v>0.14099999999999999</v>
      </c>
      <c r="AC22">
        <v>0.14099999999999999</v>
      </c>
      <c r="AD22">
        <v>0.14099999999999999</v>
      </c>
      <c r="AE22">
        <v>0.14099999999999999</v>
      </c>
      <c r="AF22">
        <v>0.14099999999999999</v>
      </c>
    </row>
    <row r="23" spans="1:32" x14ac:dyDescent="0.35">
      <c r="A23" t="s">
        <v>124</v>
      </c>
      <c r="B23">
        <v>0.57299999999999995</v>
      </c>
      <c r="C23">
        <v>0.57299999999999995</v>
      </c>
      <c r="D23">
        <v>0.57299999999999995</v>
      </c>
      <c r="E23">
        <v>0.57299999999999995</v>
      </c>
      <c r="F23">
        <v>0.57299999999999995</v>
      </c>
      <c r="G23">
        <v>0.57299999999999995</v>
      </c>
      <c r="H23">
        <v>0.57299999999999995</v>
      </c>
      <c r="I23">
        <v>0.57299999999999995</v>
      </c>
      <c r="J23">
        <v>0.57299999999999995</v>
      </c>
      <c r="K23">
        <v>0.57299999999999995</v>
      </c>
      <c r="L23">
        <v>0.57299999999999995</v>
      </c>
      <c r="M23">
        <v>0.57299999999999995</v>
      </c>
      <c r="N23">
        <v>0.57299999999999995</v>
      </c>
      <c r="O23">
        <v>0.57299999999999995</v>
      </c>
      <c r="P23">
        <v>0.57299999999999995</v>
      </c>
      <c r="Q23">
        <v>0.57299999999999995</v>
      </c>
      <c r="R23">
        <v>0.57299999999999995</v>
      </c>
      <c r="S23">
        <v>0.57299999999999995</v>
      </c>
      <c r="T23">
        <v>0.57299999999999995</v>
      </c>
      <c r="U23">
        <v>0.57299999999999995</v>
      </c>
      <c r="V23">
        <v>0.57299999999999995</v>
      </c>
      <c r="W23">
        <v>0.57299999999999995</v>
      </c>
      <c r="X23">
        <v>0.57299999999999995</v>
      </c>
      <c r="Y23">
        <v>0.57299999999999995</v>
      </c>
      <c r="Z23">
        <v>0.57299999999999995</v>
      </c>
      <c r="AA23">
        <v>0.57299999999999995</v>
      </c>
      <c r="AB23">
        <v>0.57299999999999995</v>
      </c>
      <c r="AC23">
        <v>0.57299999999999995</v>
      </c>
      <c r="AD23">
        <v>0.57299999999999995</v>
      </c>
      <c r="AE23">
        <v>0.57299999999999995</v>
      </c>
      <c r="AF23">
        <v>0.57299999999999995</v>
      </c>
    </row>
    <row r="24" spans="1:32" x14ac:dyDescent="0.35">
      <c r="A24" t="s">
        <v>125</v>
      </c>
      <c r="B24">
        <v>0.15509999999999999</v>
      </c>
      <c r="C24">
        <v>0.15509999999999999</v>
      </c>
      <c r="D24">
        <v>0.15509999999999999</v>
      </c>
      <c r="E24">
        <v>0.15509999999999999</v>
      </c>
      <c r="F24">
        <v>0.15509999999999999</v>
      </c>
      <c r="G24">
        <v>0.15509999999999999</v>
      </c>
      <c r="H24">
        <v>0.15509999999999999</v>
      </c>
      <c r="I24">
        <v>0.15509999999999999</v>
      </c>
      <c r="J24">
        <v>0.15509999999999999</v>
      </c>
      <c r="K24">
        <v>0.15509999999999999</v>
      </c>
      <c r="L24">
        <v>0.15509999999999999</v>
      </c>
      <c r="M24">
        <v>0.15509999999999999</v>
      </c>
      <c r="N24">
        <v>0.15509999999999999</v>
      </c>
      <c r="O24">
        <v>0.15509999999999999</v>
      </c>
      <c r="P24">
        <v>0.15509999999999999</v>
      </c>
      <c r="Q24">
        <v>0.15509999999999999</v>
      </c>
      <c r="R24">
        <v>0.15509999999999999</v>
      </c>
      <c r="S24">
        <v>0.15509999999999999</v>
      </c>
      <c r="T24">
        <v>0.15509999999999999</v>
      </c>
      <c r="U24">
        <v>0.15509999999999999</v>
      </c>
      <c r="V24">
        <v>0.15509999999999999</v>
      </c>
      <c r="W24">
        <v>0.15509999999999999</v>
      </c>
      <c r="X24">
        <v>0.15509999999999999</v>
      </c>
      <c r="Y24">
        <v>0.15509999999999999</v>
      </c>
      <c r="Z24">
        <v>0.15509999999999999</v>
      </c>
      <c r="AA24">
        <v>0.15509999999999999</v>
      </c>
      <c r="AB24">
        <v>0.15509999999999999</v>
      </c>
      <c r="AC24">
        <v>0.15509999999999999</v>
      </c>
      <c r="AD24">
        <v>0.15509999999999999</v>
      </c>
      <c r="AE24">
        <v>0.15509999999999999</v>
      </c>
      <c r="AF24">
        <v>0.15509999999999999</v>
      </c>
    </row>
    <row r="25" spans="1:32" x14ac:dyDescent="0.35">
      <c r="A25" t="s">
        <v>126</v>
      </c>
      <c r="B25">
        <v>0.93400000000000005</v>
      </c>
      <c r="C25">
        <v>0.93400000000000005</v>
      </c>
      <c r="D25">
        <v>0.93400000000000005</v>
      </c>
      <c r="E25">
        <v>0.93400000000000005</v>
      </c>
      <c r="F25">
        <v>0.93400000000000005</v>
      </c>
      <c r="G25">
        <v>0.93400000000000005</v>
      </c>
      <c r="H25">
        <v>0.93400000000000005</v>
      </c>
      <c r="I25">
        <v>0.93400000000000005</v>
      </c>
      <c r="J25">
        <v>0.93400000000000005</v>
      </c>
      <c r="K25">
        <v>0.93400000000000005</v>
      </c>
      <c r="L25">
        <v>0.93400000000000005</v>
      </c>
      <c r="M25">
        <v>0.93400000000000005</v>
      </c>
      <c r="N25">
        <v>0.93400000000000005</v>
      </c>
      <c r="O25">
        <v>0.93400000000000005</v>
      </c>
      <c r="P25">
        <v>0.93400000000000005</v>
      </c>
      <c r="Q25">
        <v>0.93400000000000005</v>
      </c>
      <c r="R25">
        <v>0.93400000000000005</v>
      </c>
      <c r="S25">
        <v>0.93400000000000005</v>
      </c>
      <c r="T25">
        <v>0.93400000000000005</v>
      </c>
      <c r="U25">
        <v>0.93400000000000005</v>
      </c>
      <c r="V25">
        <v>0.93400000000000005</v>
      </c>
      <c r="W25">
        <v>0.93400000000000005</v>
      </c>
      <c r="X25">
        <v>0.93400000000000005</v>
      </c>
      <c r="Y25">
        <v>0.93400000000000005</v>
      </c>
      <c r="Z25">
        <v>0.93400000000000005</v>
      </c>
      <c r="AA25">
        <v>0.93400000000000005</v>
      </c>
      <c r="AB25">
        <v>0.93400000000000005</v>
      </c>
      <c r="AC25">
        <v>0.93400000000000005</v>
      </c>
      <c r="AD25">
        <v>0.93400000000000005</v>
      </c>
      <c r="AE25">
        <v>0.93400000000000005</v>
      </c>
      <c r="AF25">
        <v>0.93400000000000005</v>
      </c>
    </row>
    <row r="26" spans="1:32" x14ac:dyDescent="0.35">
      <c r="A26" t="s">
        <v>127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128</v>
      </c>
      <c r="B27">
        <v>0.93400000000000005</v>
      </c>
      <c r="C27">
        <v>0.93400000000000005</v>
      </c>
      <c r="D27">
        <v>0.93400000000000005</v>
      </c>
      <c r="E27">
        <v>0.93400000000000005</v>
      </c>
      <c r="F27">
        <v>0.93400000000000005</v>
      </c>
      <c r="G27">
        <v>0.93400000000000005</v>
      </c>
      <c r="H27">
        <v>0.93400000000000005</v>
      </c>
      <c r="I27">
        <v>0.93400000000000005</v>
      </c>
      <c r="J27">
        <v>0.93400000000000005</v>
      </c>
      <c r="K27">
        <v>0.93400000000000005</v>
      </c>
      <c r="L27">
        <v>0.93400000000000005</v>
      </c>
      <c r="M27">
        <v>0.93400000000000005</v>
      </c>
      <c r="N27">
        <v>0.93400000000000005</v>
      </c>
      <c r="O27">
        <v>0.93400000000000005</v>
      </c>
      <c r="P27">
        <v>0.93400000000000005</v>
      </c>
      <c r="Q27">
        <v>0.93400000000000005</v>
      </c>
      <c r="R27">
        <v>0.93400000000000005</v>
      </c>
      <c r="S27">
        <v>0.93400000000000005</v>
      </c>
      <c r="T27">
        <v>0.93400000000000005</v>
      </c>
      <c r="U27">
        <v>0.93400000000000005</v>
      </c>
      <c r="V27">
        <v>0.93400000000000005</v>
      </c>
      <c r="W27">
        <v>0.93400000000000005</v>
      </c>
      <c r="X27">
        <v>0.93400000000000005</v>
      </c>
      <c r="Y27">
        <v>0.93400000000000005</v>
      </c>
      <c r="Z27">
        <v>0.93400000000000005</v>
      </c>
      <c r="AA27">
        <v>0.93400000000000005</v>
      </c>
      <c r="AB27">
        <v>0.93400000000000005</v>
      </c>
      <c r="AC27">
        <v>0.93400000000000005</v>
      </c>
      <c r="AD27">
        <v>0.93400000000000005</v>
      </c>
      <c r="AE27">
        <v>0.93400000000000005</v>
      </c>
      <c r="AF27">
        <v>0.93400000000000005</v>
      </c>
    </row>
    <row r="28" spans="1:32" x14ac:dyDescent="0.35">
      <c r="A28" t="s">
        <v>129</v>
      </c>
      <c r="B28">
        <v>0.41199999999999998</v>
      </c>
      <c r="C28">
        <v>0.41199999999999998</v>
      </c>
      <c r="D28">
        <v>0.41199999999999998</v>
      </c>
      <c r="E28">
        <v>0.41199999999999998</v>
      </c>
      <c r="F28">
        <v>0.41199999999999998</v>
      </c>
      <c r="G28">
        <v>0.41199999999999998</v>
      </c>
      <c r="H28">
        <v>0.41199999999999998</v>
      </c>
      <c r="I28">
        <v>0.41199999999999998</v>
      </c>
      <c r="J28">
        <v>0.41199999999999998</v>
      </c>
      <c r="K28">
        <v>0.41199999999999998</v>
      </c>
      <c r="L28">
        <v>0.41199999999999998</v>
      </c>
      <c r="M28">
        <v>0.41199999999999998</v>
      </c>
      <c r="N28">
        <v>0.41199999999999998</v>
      </c>
      <c r="O28">
        <v>0.41199999999999998</v>
      </c>
      <c r="P28">
        <v>0.41199999999999998</v>
      </c>
      <c r="Q28">
        <v>0.41199999999999998</v>
      </c>
      <c r="R28">
        <v>0.41199999999999998</v>
      </c>
      <c r="S28">
        <v>0.41199999999999998</v>
      </c>
      <c r="T28">
        <v>0.41199999999999998</v>
      </c>
      <c r="U28">
        <v>0.41199999999999998</v>
      </c>
      <c r="V28">
        <v>0.41199999999999998</v>
      </c>
      <c r="W28">
        <v>0.41199999999999998</v>
      </c>
      <c r="X28">
        <v>0.41199999999999998</v>
      </c>
      <c r="Y28">
        <v>0.41199999999999998</v>
      </c>
      <c r="Z28">
        <v>0.41199999999999998</v>
      </c>
      <c r="AA28">
        <v>0.41199999999999998</v>
      </c>
      <c r="AB28">
        <v>0.41199999999999998</v>
      </c>
      <c r="AC28">
        <v>0.41199999999999998</v>
      </c>
      <c r="AD28">
        <v>0.41199999999999998</v>
      </c>
      <c r="AE28">
        <v>0.41199999999999998</v>
      </c>
      <c r="AF28">
        <v>0.41199999999999998</v>
      </c>
    </row>
    <row r="29" spans="1:32" x14ac:dyDescent="0.35">
      <c r="A29" t="s">
        <v>130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131</v>
      </c>
      <c r="B30">
        <v>0.45319999999999999</v>
      </c>
      <c r="C30">
        <v>0.45319999999999999</v>
      </c>
      <c r="D30">
        <v>0.45319999999999999</v>
      </c>
      <c r="E30">
        <v>0.45319999999999999</v>
      </c>
      <c r="F30">
        <v>0.45319999999999999</v>
      </c>
      <c r="G30">
        <v>0.45319999999999999</v>
      </c>
      <c r="H30">
        <v>0.45319999999999999</v>
      </c>
      <c r="I30">
        <v>0.45319999999999999</v>
      </c>
      <c r="J30">
        <v>0.45319999999999999</v>
      </c>
      <c r="K30">
        <v>0.45319999999999999</v>
      </c>
      <c r="L30">
        <v>0.45319999999999999</v>
      </c>
      <c r="M30">
        <v>0.45319999999999999</v>
      </c>
      <c r="N30">
        <v>0.45319999999999999</v>
      </c>
      <c r="O30">
        <v>0.45319999999999999</v>
      </c>
      <c r="P30">
        <v>0.45319999999999999</v>
      </c>
      <c r="Q30">
        <v>0.45319999999999999</v>
      </c>
      <c r="R30">
        <v>0.45319999999999999</v>
      </c>
      <c r="S30">
        <v>0.45319999999999999</v>
      </c>
      <c r="T30">
        <v>0.45319999999999999</v>
      </c>
      <c r="U30">
        <v>0.45319999999999999</v>
      </c>
      <c r="V30">
        <v>0.45319999999999999</v>
      </c>
      <c r="W30">
        <v>0.45319999999999999</v>
      </c>
      <c r="X30">
        <v>0.45319999999999999</v>
      </c>
      <c r="Y30">
        <v>0.45319999999999999</v>
      </c>
      <c r="Z30">
        <v>0.45319999999999999</v>
      </c>
      <c r="AA30">
        <v>0.45319999999999999</v>
      </c>
      <c r="AB30">
        <v>0.45319999999999999</v>
      </c>
      <c r="AC30">
        <v>0.45319999999999999</v>
      </c>
      <c r="AD30">
        <v>0.45319999999999999</v>
      </c>
      <c r="AE30">
        <v>0.45319999999999999</v>
      </c>
      <c r="AF30">
        <v>0.45319999999999999</v>
      </c>
    </row>
    <row r="31" spans="1:32" x14ac:dyDescent="0.35">
      <c r="A31" t="s">
        <v>132</v>
      </c>
      <c r="B31">
        <v>0.34399999999999997</v>
      </c>
      <c r="C31">
        <v>0.34399999999999997</v>
      </c>
      <c r="D31">
        <v>0.34399999999999997</v>
      </c>
      <c r="E31">
        <v>0.34399999999999997</v>
      </c>
      <c r="F31">
        <v>0.34399999999999997</v>
      </c>
      <c r="G31">
        <v>0.34399999999999997</v>
      </c>
      <c r="H31">
        <v>0.34399999999999997</v>
      </c>
      <c r="I31">
        <v>0.34399999999999997</v>
      </c>
      <c r="J31">
        <v>0.34399999999999997</v>
      </c>
      <c r="K31">
        <v>0.34399999999999997</v>
      </c>
      <c r="L31">
        <v>0.34399999999999997</v>
      </c>
      <c r="M31">
        <v>0.34399999999999997</v>
      </c>
      <c r="N31">
        <v>0.34399999999999997</v>
      </c>
      <c r="O31">
        <v>0.34399999999999997</v>
      </c>
      <c r="P31">
        <v>0.34399999999999997</v>
      </c>
      <c r="Q31">
        <v>0.34399999999999997</v>
      </c>
      <c r="R31">
        <v>0.34399999999999997</v>
      </c>
      <c r="S31">
        <v>0.34399999999999997</v>
      </c>
      <c r="T31">
        <v>0.34399999999999997</v>
      </c>
      <c r="U31">
        <v>0.34399999999999997</v>
      </c>
      <c r="V31">
        <v>0.34399999999999997</v>
      </c>
      <c r="W31">
        <v>0.34399999999999997</v>
      </c>
      <c r="X31">
        <v>0.34399999999999997</v>
      </c>
      <c r="Y31">
        <v>0.34399999999999997</v>
      </c>
      <c r="Z31">
        <v>0.34399999999999997</v>
      </c>
      <c r="AA31">
        <v>0.34399999999999997</v>
      </c>
      <c r="AB31">
        <v>0.34399999999999997</v>
      </c>
      <c r="AC31">
        <v>0.34399999999999997</v>
      </c>
      <c r="AD31">
        <v>0.34399999999999997</v>
      </c>
      <c r="AE31">
        <v>0.34399999999999997</v>
      </c>
      <c r="AF31">
        <v>0.34399999999999997</v>
      </c>
    </row>
    <row r="32" spans="1:32" x14ac:dyDescent="0.35">
      <c r="A32" t="s">
        <v>133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134</v>
      </c>
      <c r="B33">
        <v>0.39054499999999998</v>
      </c>
      <c r="C33">
        <v>0.39447100000000002</v>
      </c>
      <c r="D33">
        <v>0.39839599999999997</v>
      </c>
      <c r="E33">
        <v>0.40232099999999998</v>
      </c>
      <c r="F33">
        <v>0.406246</v>
      </c>
      <c r="G33">
        <v>0.41017199999999998</v>
      </c>
      <c r="H33">
        <v>0.41409699999999999</v>
      </c>
      <c r="I33">
        <v>0.418022</v>
      </c>
      <c r="J33">
        <v>0.42194700000000002</v>
      </c>
      <c r="K33">
        <v>0.425873</v>
      </c>
      <c r="L33">
        <v>0.42979800000000001</v>
      </c>
      <c r="M33">
        <v>0.43054999999999999</v>
      </c>
      <c r="N33">
        <v>0.43130200000000002</v>
      </c>
      <c r="O33">
        <v>0.43205399999999999</v>
      </c>
      <c r="P33">
        <v>0.432807</v>
      </c>
      <c r="Q33">
        <v>0.43355900000000003</v>
      </c>
      <c r="R33">
        <v>0.434311</v>
      </c>
      <c r="S33">
        <v>0.43506299999999998</v>
      </c>
      <c r="T33">
        <v>0.43581500000000001</v>
      </c>
      <c r="U33">
        <v>0.43656699999999998</v>
      </c>
      <c r="V33">
        <v>0.43731900000000001</v>
      </c>
      <c r="W33">
        <v>0.43807200000000002</v>
      </c>
      <c r="X33">
        <v>0.43882399999999999</v>
      </c>
      <c r="Y33">
        <v>0.43957600000000002</v>
      </c>
      <c r="Z33">
        <v>0.440328</v>
      </c>
      <c r="AA33">
        <v>0.44108000000000003</v>
      </c>
      <c r="AB33">
        <v>0.441832</v>
      </c>
      <c r="AC33">
        <v>0.44258399999999998</v>
      </c>
      <c r="AD33">
        <v>0.44333699999999998</v>
      </c>
      <c r="AE33">
        <v>0.44408900000000001</v>
      </c>
      <c r="AF33">
        <v>0.44484099999999999</v>
      </c>
    </row>
    <row r="34" spans="1:32" x14ac:dyDescent="0.35">
      <c r="A34" t="s">
        <v>135</v>
      </c>
      <c r="B34">
        <v>0.24299999999999999</v>
      </c>
      <c r="C34">
        <v>0.24299999999999999</v>
      </c>
      <c r="D34">
        <v>0.24299999999999999</v>
      </c>
      <c r="E34">
        <v>0.24299999999999999</v>
      </c>
      <c r="F34">
        <v>0.24299999999999999</v>
      </c>
      <c r="G34">
        <v>0.24299999999999999</v>
      </c>
      <c r="H34">
        <v>0.24299999999999999</v>
      </c>
      <c r="I34">
        <v>0.24299999999999999</v>
      </c>
      <c r="J34">
        <v>0.24299999999999999</v>
      </c>
      <c r="K34">
        <v>0.24299999999999999</v>
      </c>
      <c r="L34">
        <v>0.24299999999999999</v>
      </c>
      <c r="M34">
        <v>0.24299999999999999</v>
      </c>
      <c r="N34">
        <v>0.24299999999999999</v>
      </c>
      <c r="O34">
        <v>0.24299999999999999</v>
      </c>
      <c r="P34">
        <v>0.24299999999999999</v>
      </c>
      <c r="Q34">
        <v>0.24299999999999999</v>
      </c>
      <c r="R34">
        <v>0.24299999999999999</v>
      </c>
      <c r="S34">
        <v>0.24299999999999999</v>
      </c>
      <c r="T34">
        <v>0.24299999999999999</v>
      </c>
      <c r="U34">
        <v>0.24299999999999999</v>
      </c>
      <c r="V34">
        <v>0.24299999999999999</v>
      </c>
      <c r="W34">
        <v>0.24299999999999999</v>
      </c>
      <c r="X34">
        <v>0.24299999999999999</v>
      </c>
      <c r="Y34">
        <v>0.24299999999999999</v>
      </c>
      <c r="Z34">
        <v>0.24299999999999999</v>
      </c>
      <c r="AA34">
        <v>0.24299999999999999</v>
      </c>
      <c r="AB34">
        <v>0.24299999999999999</v>
      </c>
      <c r="AC34">
        <v>0.24299999999999999</v>
      </c>
      <c r="AD34">
        <v>0.24299999999999999</v>
      </c>
      <c r="AE34">
        <v>0.24299999999999999</v>
      </c>
      <c r="AF34">
        <v>0.24299999999999999</v>
      </c>
    </row>
    <row r="35" spans="1:32" x14ac:dyDescent="0.35">
      <c r="A35" t="s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137</v>
      </c>
      <c r="B36">
        <v>0.25389400000000001</v>
      </c>
      <c r="C36">
        <v>0.25632100000000002</v>
      </c>
      <c r="D36">
        <v>0.25874799999999998</v>
      </c>
      <c r="E36">
        <v>0.26117499999999999</v>
      </c>
      <c r="F36">
        <v>0.263602</v>
      </c>
      <c r="G36">
        <v>0.26602900000000002</v>
      </c>
      <c r="H36">
        <v>0.26845599999999997</v>
      </c>
      <c r="I36">
        <v>0.27088299999999998</v>
      </c>
      <c r="J36">
        <v>0.27331</v>
      </c>
      <c r="K36">
        <v>0.27573700000000001</v>
      </c>
      <c r="L36">
        <v>0.27816400000000002</v>
      </c>
      <c r="M36">
        <v>0.27922000000000002</v>
      </c>
      <c r="N36">
        <v>0.280275</v>
      </c>
      <c r="O36">
        <v>0.281331</v>
      </c>
      <c r="P36">
        <v>0.282387</v>
      </c>
      <c r="Q36">
        <v>0.283443</v>
      </c>
      <c r="R36">
        <v>0.284499</v>
      </c>
      <c r="S36">
        <v>0.285555</v>
      </c>
      <c r="T36">
        <v>0.286611</v>
      </c>
      <c r="U36">
        <v>0.28766700000000001</v>
      </c>
      <c r="V36">
        <v>0.28872300000000001</v>
      </c>
      <c r="W36">
        <v>0.28977900000000001</v>
      </c>
      <c r="X36">
        <v>0.29083399999999998</v>
      </c>
      <c r="Y36">
        <v>0.29188999999999998</v>
      </c>
      <c r="Z36">
        <v>0.29294599999999998</v>
      </c>
      <c r="AA36">
        <v>0.29400199999999999</v>
      </c>
      <c r="AB36">
        <v>0.29505799999999999</v>
      </c>
      <c r="AC36">
        <v>0.29611399999999999</v>
      </c>
      <c r="AD36">
        <v>0.29716999999999999</v>
      </c>
      <c r="AE36">
        <v>0.29822599999999999</v>
      </c>
      <c r="AF36">
        <v>0.29928199999999999</v>
      </c>
    </row>
    <row r="37" spans="1:32" x14ac:dyDescent="0.35">
      <c r="A37" t="s">
        <v>138</v>
      </c>
      <c r="B37">
        <v>0.21199999999999999</v>
      </c>
      <c r="C37">
        <v>0.21199999999999999</v>
      </c>
      <c r="D37">
        <v>0.21199999999999999</v>
      </c>
      <c r="E37">
        <v>0.21199999999999999</v>
      </c>
      <c r="F37">
        <v>0.21199999999999999</v>
      </c>
      <c r="G37">
        <v>0.21199999999999999</v>
      </c>
      <c r="H37">
        <v>0.21199999999999999</v>
      </c>
      <c r="I37">
        <v>0.21199999999999999</v>
      </c>
      <c r="J37">
        <v>0.21199999999999999</v>
      </c>
      <c r="K37">
        <v>0.21199999999999999</v>
      </c>
      <c r="L37">
        <v>0.21199999999999999</v>
      </c>
      <c r="M37">
        <v>0.21199999999999999</v>
      </c>
      <c r="N37">
        <v>0.21199999999999999</v>
      </c>
      <c r="O37">
        <v>0.21199999999999999</v>
      </c>
      <c r="P37">
        <v>0.21199999999999999</v>
      </c>
      <c r="Q37">
        <v>0.21199999999999999</v>
      </c>
      <c r="R37">
        <v>0.21199999999999999</v>
      </c>
      <c r="S37">
        <v>0.21199999999999999</v>
      </c>
      <c r="T37">
        <v>0.21199999999999999</v>
      </c>
      <c r="U37">
        <v>0.21199999999999999</v>
      </c>
      <c r="V37">
        <v>0.21199999999999999</v>
      </c>
      <c r="W37">
        <v>0.21199999999999999</v>
      </c>
      <c r="X37">
        <v>0.21199999999999999</v>
      </c>
      <c r="Y37">
        <v>0.21199999999999999</v>
      </c>
      <c r="Z37">
        <v>0.21199999999999999</v>
      </c>
      <c r="AA37">
        <v>0.21199999999999999</v>
      </c>
      <c r="AB37">
        <v>0.21199999999999999</v>
      </c>
      <c r="AC37">
        <v>0.21199999999999999</v>
      </c>
      <c r="AD37">
        <v>0.21199999999999999</v>
      </c>
      <c r="AE37">
        <v>0.21199999999999999</v>
      </c>
      <c r="AF37">
        <v>0.21199999999999999</v>
      </c>
    </row>
    <row r="38" spans="1:32" x14ac:dyDescent="0.35">
      <c r="A38" t="s">
        <v>139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140</v>
      </c>
      <c r="B39">
        <v>0.589333</v>
      </c>
      <c r="C39">
        <v>0.589333</v>
      </c>
      <c r="D39">
        <v>0.589333</v>
      </c>
      <c r="E39">
        <v>0.589333</v>
      </c>
      <c r="F39">
        <v>0.589333</v>
      </c>
      <c r="G39">
        <v>0.589333</v>
      </c>
      <c r="H39">
        <v>0.589333</v>
      </c>
      <c r="I39">
        <v>0.589333</v>
      </c>
      <c r="J39">
        <v>0.589333</v>
      </c>
      <c r="K39">
        <v>0.589333</v>
      </c>
      <c r="L39">
        <v>0.589333</v>
      </c>
      <c r="M39">
        <v>0.589333</v>
      </c>
      <c r="N39">
        <v>0.589333</v>
      </c>
      <c r="O39">
        <v>0.589333</v>
      </c>
      <c r="P39">
        <v>0.589333</v>
      </c>
      <c r="Q39">
        <v>0.589333</v>
      </c>
      <c r="R39">
        <v>0.589333</v>
      </c>
      <c r="S39">
        <v>0.589333</v>
      </c>
      <c r="T39">
        <v>0.589333</v>
      </c>
      <c r="U39">
        <v>0.589333</v>
      </c>
      <c r="V39">
        <v>0.589333</v>
      </c>
      <c r="W39">
        <v>0.589333</v>
      </c>
      <c r="X39">
        <v>0.589333</v>
      </c>
      <c r="Y39">
        <v>0.589333</v>
      </c>
      <c r="Z39">
        <v>0.589333</v>
      </c>
      <c r="AA39">
        <v>0.589333</v>
      </c>
      <c r="AB39">
        <v>0.589333</v>
      </c>
      <c r="AC39">
        <v>0.589333</v>
      </c>
      <c r="AD39">
        <v>0.589333</v>
      </c>
      <c r="AE39">
        <v>0.589333</v>
      </c>
      <c r="AF39">
        <v>0.589333</v>
      </c>
    </row>
    <row r="40" spans="1:32" x14ac:dyDescent="0.35">
      <c r="A40" t="s">
        <v>141</v>
      </c>
      <c r="B40">
        <v>0.625</v>
      </c>
      <c r="C40">
        <v>0.625</v>
      </c>
      <c r="D40">
        <v>0.625</v>
      </c>
      <c r="E40">
        <v>0.625</v>
      </c>
      <c r="F40">
        <v>0.625</v>
      </c>
      <c r="G40">
        <v>0.625</v>
      </c>
      <c r="H40">
        <v>0.625</v>
      </c>
      <c r="I40">
        <v>0.625</v>
      </c>
      <c r="J40">
        <v>0.625</v>
      </c>
      <c r="K40">
        <v>0.625</v>
      </c>
      <c r="L40">
        <v>0.625</v>
      </c>
      <c r="M40">
        <v>0.625</v>
      </c>
      <c r="N40">
        <v>0.625</v>
      </c>
      <c r="O40">
        <v>0.625</v>
      </c>
      <c r="P40">
        <v>0.625</v>
      </c>
      <c r="Q40">
        <v>0.625</v>
      </c>
      <c r="R40">
        <v>0.625</v>
      </c>
      <c r="S40">
        <v>0.625</v>
      </c>
      <c r="T40">
        <v>0.625</v>
      </c>
      <c r="U40">
        <v>0.625</v>
      </c>
      <c r="V40">
        <v>0.625</v>
      </c>
      <c r="W40">
        <v>0.625</v>
      </c>
      <c r="X40">
        <v>0.625</v>
      </c>
      <c r="Y40">
        <v>0.625</v>
      </c>
      <c r="Z40">
        <v>0.625</v>
      </c>
      <c r="AA40">
        <v>0.625</v>
      </c>
      <c r="AB40">
        <v>0.625</v>
      </c>
      <c r="AC40">
        <v>0.625</v>
      </c>
      <c r="AD40">
        <v>0.625</v>
      </c>
      <c r="AE40">
        <v>0.625</v>
      </c>
      <c r="AF40">
        <v>0.625</v>
      </c>
    </row>
    <row r="41" spans="1:32" x14ac:dyDescent="0.35">
      <c r="A41" t="s">
        <v>142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143</v>
      </c>
      <c r="B42">
        <v>0.6875</v>
      </c>
      <c r="C42">
        <v>0.6875</v>
      </c>
      <c r="D42">
        <v>0.6875</v>
      </c>
      <c r="E42">
        <v>0.6875</v>
      </c>
      <c r="F42">
        <v>0.6875</v>
      </c>
      <c r="G42">
        <v>0.6875</v>
      </c>
      <c r="H42">
        <v>0.6875</v>
      </c>
      <c r="I42">
        <v>0.6875</v>
      </c>
      <c r="J42">
        <v>0.6875</v>
      </c>
      <c r="K42">
        <v>0.6875</v>
      </c>
      <c r="L42">
        <v>0.6875</v>
      </c>
      <c r="M42">
        <v>0.6875</v>
      </c>
      <c r="N42">
        <v>0.6875</v>
      </c>
      <c r="O42">
        <v>0.6875</v>
      </c>
      <c r="P42">
        <v>0.6875</v>
      </c>
      <c r="Q42">
        <v>0.6875</v>
      </c>
      <c r="R42">
        <v>0.6875</v>
      </c>
      <c r="S42">
        <v>0.6875</v>
      </c>
      <c r="T42">
        <v>0.6875</v>
      </c>
      <c r="U42">
        <v>0.6875</v>
      </c>
      <c r="V42">
        <v>0.6875</v>
      </c>
      <c r="W42">
        <v>0.6875</v>
      </c>
      <c r="X42">
        <v>0.6875</v>
      </c>
      <c r="Y42">
        <v>0.6875</v>
      </c>
      <c r="Z42">
        <v>0.6875</v>
      </c>
      <c r="AA42">
        <v>0.6875</v>
      </c>
      <c r="AB42">
        <v>0.6875</v>
      </c>
      <c r="AC42">
        <v>0.6875</v>
      </c>
      <c r="AD42">
        <v>0.6875</v>
      </c>
      <c r="AE42">
        <v>0.6875</v>
      </c>
      <c r="AF42">
        <v>0.6875</v>
      </c>
    </row>
    <row r="43" spans="1:32" x14ac:dyDescent="0.35">
      <c r="A43" t="s">
        <v>144</v>
      </c>
      <c r="B43">
        <v>0.69599999999999995</v>
      </c>
      <c r="C43">
        <v>0.69599999999999995</v>
      </c>
      <c r="D43">
        <v>0.69599999999999995</v>
      </c>
      <c r="E43">
        <v>0.69599999999999995</v>
      </c>
      <c r="F43">
        <v>0.69599999999999995</v>
      </c>
      <c r="G43">
        <v>0.69599999999999995</v>
      </c>
      <c r="H43">
        <v>0.69599999999999995</v>
      </c>
      <c r="I43">
        <v>0.69599999999999995</v>
      </c>
      <c r="J43">
        <v>0.69599999999999995</v>
      </c>
      <c r="K43">
        <v>0.69599999999999995</v>
      </c>
      <c r="L43">
        <v>0.69599999999999995</v>
      </c>
      <c r="M43">
        <v>0.69599999999999995</v>
      </c>
      <c r="N43">
        <v>0.69599999999999995</v>
      </c>
      <c r="O43">
        <v>0.69599999999999995</v>
      </c>
      <c r="P43">
        <v>0.69599999999999995</v>
      </c>
      <c r="Q43">
        <v>0.69599999999999995</v>
      </c>
      <c r="R43">
        <v>0.69599999999999995</v>
      </c>
      <c r="S43">
        <v>0.69599999999999995</v>
      </c>
      <c r="T43">
        <v>0.69599999999999995</v>
      </c>
      <c r="U43">
        <v>0.69599999999999995</v>
      </c>
      <c r="V43">
        <v>0.69599999999999995</v>
      </c>
      <c r="W43">
        <v>0.69599999999999995</v>
      </c>
      <c r="X43">
        <v>0.69599999999999995</v>
      </c>
      <c r="Y43">
        <v>0.69599999999999995</v>
      </c>
      <c r="Z43">
        <v>0.69599999999999995</v>
      </c>
      <c r="AA43">
        <v>0.69599999999999995</v>
      </c>
      <c r="AB43">
        <v>0.69599999999999995</v>
      </c>
      <c r="AC43">
        <v>0.69599999999999995</v>
      </c>
      <c r="AD43">
        <v>0.69599999999999995</v>
      </c>
      <c r="AE43">
        <v>0.69599999999999995</v>
      </c>
      <c r="AF43">
        <v>0.69599999999999995</v>
      </c>
    </row>
    <row r="44" spans="1:32" x14ac:dyDescent="0.35">
      <c r="A44" t="s">
        <v>145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146</v>
      </c>
      <c r="B45">
        <v>0.76559999999999995</v>
      </c>
      <c r="C45">
        <v>0.76559999999999995</v>
      </c>
      <c r="D45">
        <v>0.76559999999999995</v>
      </c>
      <c r="E45">
        <v>0.76559999999999995</v>
      </c>
      <c r="F45">
        <v>0.76559999999999995</v>
      </c>
      <c r="G45">
        <v>0.76559999999999995</v>
      </c>
      <c r="H45">
        <v>0.76559999999999995</v>
      </c>
      <c r="I45">
        <v>0.76559999999999995</v>
      </c>
      <c r="J45">
        <v>0.76559999999999995</v>
      </c>
      <c r="K45">
        <v>0.76559999999999995</v>
      </c>
      <c r="L45">
        <v>0.76559999999999995</v>
      </c>
      <c r="M45">
        <v>0.76559999999999995</v>
      </c>
      <c r="N45">
        <v>0.76559999999999995</v>
      </c>
      <c r="O45">
        <v>0.76559999999999995</v>
      </c>
      <c r="P45">
        <v>0.76559999999999995</v>
      </c>
      <c r="Q45">
        <v>0.76559999999999995</v>
      </c>
      <c r="R45">
        <v>0.76559999999999995</v>
      </c>
      <c r="S45">
        <v>0.76559999999999995</v>
      </c>
      <c r="T45">
        <v>0.76559999999999995</v>
      </c>
      <c r="U45">
        <v>0.76559999999999995</v>
      </c>
      <c r="V45">
        <v>0.76559999999999995</v>
      </c>
      <c r="W45">
        <v>0.76559999999999995</v>
      </c>
      <c r="X45">
        <v>0.76559999999999995</v>
      </c>
      <c r="Y45">
        <v>0.76559999999999995</v>
      </c>
      <c r="Z45">
        <v>0.76559999999999995</v>
      </c>
      <c r="AA45">
        <v>0.76559999999999995</v>
      </c>
      <c r="AB45">
        <v>0.76559999999999995</v>
      </c>
      <c r="AC45">
        <v>0.76559999999999995</v>
      </c>
      <c r="AD45">
        <v>0.76559999999999995</v>
      </c>
      <c r="AE45">
        <v>0.76559999999999995</v>
      </c>
      <c r="AF45">
        <v>0.76559999999999995</v>
      </c>
    </row>
    <row r="46" spans="1:32" x14ac:dyDescent="0.35">
      <c r="A46" t="s">
        <v>147</v>
      </c>
      <c r="B46">
        <v>5.2999999999999999E-2</v>
      </c>
      <c r="C46">
        <v>5.2999999999999999E-2</v>
      </c>
      <c r="D46">
        <v>5.2999999999999999E-2</v>
      </c>
      <c r="E46">
        <v>5.2999999999999999E-2</v>
      </c>
      <c r="F46">
        <v>5.2999999999999999E-2</v>
      </c>
      <c r="G46">
        <v>5.2999999999999999E-2</v>
      </c>
      <c r="H46">
        <v>5.2999999999999999E-2</v>
      </c>
      <c r="I46">
        <v>5.2999999999999999E-2</v>
      </c>
      <c r="J46">
        <v>5.2999999999999999E-2</v>
      </c>
      <c r="K46">
        <v>5.2999999999999999E-2</v>
      </c>
      <c r="L46">
        <v>5.2999999999999999E-2</v>
      </c>
      <c r="M46">
        <v>5.2999999999999999E-2</v>
      </c>
      <c r="N46">
        <v>5.2999999999999999E-2</v>
      </c>
      <c r="O46">
        <v>5.2999999999999999E-2</v>
      </c>
      <c r="P46">
        <v>5.2999999999999999E-2</v>
      </c>
      <c r="Q46">
        <v>5.2999999999999999E-2</v>
      </c>
      <c r="R46">
        <v>5.2999999999999999E-2</v>
      </c>
      <c r="S46">
        <v>5.2999999999999999E-2</v>
      </c>
      <c r="T46">
        <v>5.2999999999999999E-2</v>
      </c>
      <c r="U46">
        <v>5.2999999999999999E-2</v>
      </c>
      <c r="V46">
        <v>5.2999999999999999E-2</v>
      </c>
      <c r="W46">
        <v>5.2999999999999999E-2</v>
      </c>
      <c r="X46">
        <v>5.2999999999999999E-2</v>
      </c>
      <c r="Y46">
        <v>5.2999999999999999E-2</v>
      </c>
      <c r="Z46">
        <v>5.2999999999999999E-2</v>
      </c>
      <c r="AA46">
        <v>5.2999999999999999E-2</v>
      </c>
      <c r="AB46">
        <v>5.2999999999999999E-2</v>
      </c>
      <c r="AC46">
        <v>5.2999999999999999E-2</v>
      </c>
      <c r="AD46">
        <v>5.2999999999999999E-2</v>
      </c>
      <c r="AE46">
        <v>5.2999999999999999E-2</v>
      </c>
      <c r="AF46">
        <v>5.2999999999999999E-2</v>
      </c>
    </row>
    <row r="47" spans="1:32" x14ac:dyDescent="0.35">
      <c r="A47" t="s">
        <v>148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149</v>
      </c>
      <c r="B48">
        <v>5.79333E-2</v>
      </c>
      <c r="C48">
        <v>5.79333E-2</v>
      </c>
      <c r="D48">
        <v>5.79333E-2</v>
      </c>
      <c r="E48">
        <v>5.79333E-2</v>
      </c>
      <c r="F48">
        <v>5.79333E-2</v>
      </c>
      <c r="G48">
        <v>5.79333E-2</v>
      </c>
      <c r="H48">
        <v>5.79333E-2</v>
      </c>
      <c r="I48">
        <v>5.79333E-2</v>
      </c>
      <c r="J48">
        <v>5.79333E-2</v>
      </c>
      <c r="K48">
        <v>5.79333E-2</v>
      </c>
      <c r="L48">
        <v>5.79333E-2</v>
      </c>
      <c r="M48">
        <v>5.79333E-2</v>
      </c>
      <c r="N48">
        <v>5.79333E-2</v>
      </c>
      <c r="O48">
        <v>5.79333E-2</v>
      </c>
      <c r="P48">
        <v>5.79333E-2</v>
      </c>
      <c r="Q48">
        <v>5.79333E-2</v>
      </c>
      <c r="R48">
        <v>5.79333E-2</v>
      </c>
      <c r="S48">
        <v>5.79333E-2</v>
      </c>
      <c r="T48">
        <v>5.79333E-2</v>
      </c>
      <c r="U48">
        <v>5.79333E-2</v>
      </c>
      <c r="V48">
        <v>5.79333E-2</v>
      </c>
      <c r="W48">
        <v>5.79333E-2</v>
      </c>
      <c r="X48">
        <v>5.79333E-2</v>
      </c>
      <c r="Y48">
        <v>5.79333E-2</v>
      </c>
      <c r="Z48">
        <v>5.79333E-2</v>
      </c>
      <c r="AA48">
        <v>5.79333E-2</v>
      </c>
      <c r="AB48">
        <v>5.79333E-2</v>
      </c>
      <c r="AC48">
        <v>5.79333E-2</v>
      </c>
      <c r="AD48">
        <v>5.79333E-2</v>
      </c>
      <c r="AE48">
        <v>5.79333E-2</v>
      </c>
      <c r="AF48">
        <v>5.79333E-2</v>
      </c>
    </row>
    <row r="49" spans="1:32" x14ac:dyDescent="0.35">
      <c r="A49" t="s">
        <v>150</v>
      </c>
      <c r="B49">
        <v>0.13300000000000001</v>
      </c>
      <c r="C49">
        <v>0.13300000000000001</v>
      </c>
      <c r="D49">
        <v>0.13300000000000001</v>
      </c>
      <c r="E49">
        <v>0.13300000000000001</v>
      </c>
      <c r="F49">
        <v>0.13300000000000001</v>
      </c>
      <c r="G49">
        <v>0.13300000000000001</v>
      </c>
      <c r="H49">
        <v>0.13300000000000001</v>
      </c>
      <c r="I49">
        <v>0.13300000000000001</v>
      </c>
      <c r="J49">
        <v>0.13300000000000001</v>
      </c>
      <c r="K49">
        <v>0.13300000000000001</v>
      </c>
      <c r="L49">
        <v>0.13300000000000001</v>
      </c>
      <c r="M49">
        <v>0.13300000000000001</v>
      </c>
      <c r="N49">
        <v>0.13300000000000001</v>
      </c>
      <c r="O49">
        <v>0.13300000000000001</v>
      </c>
      <c r="P49">
        <v>0.13300000000000001</v>
      </c>
      <c r="Q49">
        <v>0.13300000000000001</v>
      </c>
      <c r="R49">
        <v>0.13300000000000001</v>
      </c>
      <c r="S49">
        <v>0.13300000000000001</v>
      </c>
      <c r="T49">
        <v>0.13300000000000001</v>
      </c>
      <c r="U49">
        <v>0.13300000000000001</v>
      </c>
      <c r="V49">
        <v>0.13300000000000001</v>
      </c>
      <c r="W49">
        <v>0.13300000000000001</v>
      </c>
      <c r="X49">
        <v>0.13300000000000001</v>
      </c>
      <c r="Y49">
        <v>0.13300000000000001</v>
      </c>
      <c r="Z49">
        <v>0.13300000000000001</v>
      </c>
      <c r="AA49">
        <v>0.13300000000000001</v>
      </c>
      <c r="AB49">
        <v>0.13300000000000001</v>
      </c>
      <c r="AC49">
        <v>0.13300000000000001</v>
      </c>
      <c r="AD49">
        <v>0.13300000000000001</v>
      </c>
      <c r="AE49">
        <v>0.13300000000000001</v>
      </c>
      <c r="AF49">
        <v>0.13300000000000001</v>
      </c>
    </row>
    <row r="50" spans="1:32" x14ac:dyDescent="0.35">
      <c r="A50" t="s">
        <v>151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152</v>
      </c>
      <c r="B51">
        <v>0.14630000000000001</v>
      </c>
      <c r="C51">
        <v>0.14630000000000001</v>
      </c>
      <c r="D51">
        <v>0.14630000000000001</v>
      </c>
      <c r="E51">
        <v>0.14630000000000001</v>
      </c>
      <c r="F51">
        <v>0.14630000000000001</v>
      </c>
      <c r="G51">
        <v>0.14630000000000001</v>
      </c>
      <c r="H51">
        <v>0.14630000000000001</v>
      </c>
      <c r="I51">
        <v>0.14630000000000001</v>
      </c>
      <c r="J51">
        <v>0.14630000000000001</v>
      </c>
      <c r="K51">
        <v>0.14630000000000001</v>
      </c>
      <c r="L51">
        <v>0.14630000000000001</v>
      </c>
      <c r="M51">
        <v>0.14630000000000001</v>
      </c>
      <c r="N51">
        <v>0.14630000000000001</v>
      </c>
      <c r="O51">
        <v>0.14630000000000001</v>
      </c>
      <c r="P51">
        <v>0.14630000000000001</v>
      </c>
      <c r="Q51">
        <v>0.14630000000000001</v>
      </c>
      <c r="R51">
        <v>0.14630000000000001</v>
      </c>
      <c r="S51">
        <v>0.14630000000000001</v>
      </c>
      <c r="T51">
        <v>0.14630000000000001</v>
      </c>
      <c r="U51">
        <v>0.14630000000000001</v>
      </c>
      <c r="V51">
        <v>0.14630000000000001</v>
      </c>
      <c r="W51">
        <v>0.14630000000000001</v>
      </c>
      <c r="X51">
        <v>0.14630000000000001</v>
      </c>
      <c r="Y51">
        <v>0.14630000000000001</v>
      </c>
      <c r="Z51">
        <v>0.14630000000000001</v>
      </c>
      <c r="AA51">
        <v>0.14630000000000001</v>
      </c>
      <c r="AB51">
        <v>0.14630000000000001</v>
      </c>
      <c r="AC51">
        <v>0.14630000000000001</v>
      </c>
      <c r="AD51">
        <v>0.14630000000000001</v>
      </c>
      <c r="AE51">
        <v>0.14630000000000001</v>
      </c>
      <c r="AF51">
        <v>0.14630000000000001</v>
      </c>
    </row>
    <row r="52" spans="1:32" x14ac:dyDescent="0.35">
      <c r="A52" t="s">
        <v>153</v>
      </c>
      <c r="B52">
        <v>0.376</v>
      </c>
      <c r="C52">
        <v>0.376</v>
      </c>
      <c r="D52">
        <v>0.376</v>
      </c>
      <c r="E52">
        <v>0.376</v>
      </c>
      <c r="F52">
        <v>0.376</v>
      </c>
      <c r="G52">
        <v>0.376</v>
      </c>
      <c r="H52">
        <v>0.376</v>
      </c>
      <c r="I52">
        <v>0.376</v>
      </c>
      <c r="J52">
        <v>0.376</v>
      </c>
      <c r="K52">
        <v>0.376</v>
      </c>
      <c r="L52">
        <v>0.376</v>
      </c>
      <c r="M52">
        <v>0.376</v>
      </c>
      <c r="N52">
        <v>0.376</v>
      </c>
      <c r="O52">
        <v>0.376</v>
      </c>
      <c r="P52">
        <v>0.376</v>
      </c>
      <c r="Q52">
        <v>0.376</v>
      </c>
      <c r="R52">
        <v>0.376</v>
      </c>
      <c r="S52">
        <v>0.376</v>
      </c>
      <c r="T52">
        <v>0.376</v>
      </c>
      <c r="U52">
        <v>0.376</v>
      </c>
      <c r="V52">
        <v>0.376</v>
      </c>
      <c r="W52">
        <v>0.376</v>
      </c>
      <c r="X52">
        <v>0.376</v>
      </c>
      <c r="Y52">
        <v>0.376</v>
      </c>
      <c r="Z52">
        <v>0.376</v>
      </c>
      <c r="AA52">
        <v>0.376</v>
      </c>
      <c r="AB52">
        <v>0.376</v>
      </c>
      <c r="AC52">
        <v>0.376</v>
      </c>
      <c r="AD52">
        <v>0.376</v>
      </c>
      <c r="AE52">
        <v>0.376</v>
      </c>
      <c r="AF52">
        <v>0.376</v>
      </c>
    </row>
    <row r="53" spans="1:32" x14ac:dyDescent="0.35">
      <c r="A53" t="s">
        <v>154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155</v>
      </c>
      <c r="B54">
        <v>0.41389100000000001</v>
      </c>
      <c r="C54">
        <v>0.41389100000000001</v>
      </c>
      <c r="D54">
        <v>0.41389100000000001</v>
      </c>
      <c r="E54">
        <v>0.41389100000000001</v>
      </c>
      <c r="F54">
        <v>0.41389100000000001</v>
      </c>
      <c r="G54">
        <v>0.41389100000000001</v>
      </c>
      <c r="H54">
        <v>0.41389100000000001</v>
      </c>
      <c r="I54">
        <v>0.41389100000000001</v>
      </c>
      <c r="J54">
        <v>0.41389100000000001</v>
      </c>
      <c r="K54">
        <v>0.41389100000000001</v>
      </c>
      <c r="L54">
        <v>0.41389100000000001</v>
      </c>
      <c r="M54">
        <v>0.41389100000000001</v>
      </c>
      <c r="N54">
        <v>0.41389100000000001</v>
      </c>
      <c r="O54">
        <v>0.41389100000000001</v>
      </c>
      <c r="P54">
        <v>0.41389100000000001</v>
      </c>
      <c r="Q54">
        <v>0.41389100000000001</v>
      </c>
      <c r="R54">
        <v>0.41389100000000001</v>
      </c>
      <c r="S54">
        <v>0.41389100000000001</v>
      </c>
      <c r="T54">
        <v>0.41389100000000001</v>
      </c>
      <c r="U54">
        <v>0.41389100000000001</v>
      </c>
      <c r="V54">
        <v>0.41389100000000001</v>
      </c>
      <c r="W54">
        <v>0.41389100000000001</v>
      </c>
      <c r="X54">
        <v>0.41389100000000001</v>
      </c>
      <c r="Y54">
        <v>0.41389100000000001</v>
      </c>
      <c r="Z54">
        <v>0.41389100000000001</v>
      </c>
      <c r="AA54">
        <v>0.41389100000000001</v>
      </c>
      <c r="AB54">
        <v>0.41389100000000001</v>
      </c>
      <c r="AC54">
        <v>0.41389100000000001</v>
      </c>
      <c r="AD54">
        <v>0.41389100000000001</v>
      </c>
      <c r="AE54">
        <v>0.41389100000000001</v>
      </c>
      <c r="AF54">
        <v>0.41389100000000001</v>
      </c>
    </row>
    <row r="55" spans="1:32" x14ac:dyDescent="0.35">
      <c r="A55" t="s">
        <v>156</v>
      </c>
      <c r="B55">
        <v>0.48799999999999999</v>
      </c>
      <c r="C55">
        <v>0.48799999999999999</v>
      </c>
      <c r="D55">
        <v>0.48799999999999999</v>
      </c>
      <c r="E55">
        <v>0.48799999999999999</v>
      </c>
      <c r="F55">
        <v>0.48799999999999999</v>
      </c>
      <c r="G55">
        <v>0.48799999999999999</v>
      </c>
      <c r="H55">
        <v>0.48799999999999999</v>
      </c>
      <c r="I55">
        <v>0.48799999999999999</v>
      </c>
      <c r="J55">
        <v>0.48799999999999999</v>
      </c>
      <c r="K55">
        <v>0.48799999999999999</v>
      </c>
      <c r="L55">
        <v>0.48799999999999999</v>
      </c>
      <c r="M55">
        <v>0.48799999999999999</v>
      </c>
      <c r="N55">
        <v>0.48799999999999999</v>
      </c>
      <c r="O55">
        <v>0.48799999999999999</v>
      </c>
      <c r="P55">
        <v>0.48799999999999999</v>
      </c>
      <c r="Q55">
        <v>0.48799999999999999</v>
      </c>
      <c r="R55">
        <v>0.48799999999999999</v>
      </c>
      <c r="S55">
        <v>0.48799999999999999</v>
      </c>
      <c r="T55">
        <v>0.48799999999999999</v>
      </c>
      <c r="U55">
        <v>0.48799999999999999</v>
      </c>
      <c r="V55">
        <v>0.48799999999999999</v>
      </c>
      <c r="W55">
        <v>0.48799999999999999</v>
      </c>
      <c r="X55">
        <v>0.48799999999999999</v>
      </c>
      <c r="Y55">
        <v>0.48799999999999999</v>
      </c>
      <c r="Z55">
        <v>0.48799999999999999</v>
      </c>
      <c r="AA55">
        <v>0.48799999999999999</v>
      </c>
      <c r="AB55">
        <v>0.48799999999999999</v>
      </c>
      <c r="AC55">
        <v>0.48799999999999999</v>
      </c>
      <c r="AD55">
        <v>0.48799999999999999</v>
      </c>
      <c r="AE55">
        <v>0.48799999999999999</v>
      </c>
      <c r="AF55">
        <v>0.48799999999999999</v>
      </c>
    </row>
    <row r="56" spans="1:32" x14ac:dyDescent="0.35">
      <c r="A56" t="s">
        <v>157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158</v>
      </c>
      <c r="B57">
        <v>0.49179400000000001</v>
      </c>
      <c r="C57">
        <v>0.49470199999999998</v>
      </c>
      <c r="D57">
        <v>0.49695699999999998</v>
      </c>
      <c r="E57">
        <v>0.49880000000000002</v>
      </c>
      <c r="F57">
        <v>0.50035799999999997</v>
      </c>
      <c r="G57">
        <v>0.50170800000000004</v>
      </c>
      <c r="H57">
        <v>0.50289899999999998</v>
      </c>
      <c r="I57">
        <v>0.50396300000000005</v>
      </c>
      <c r="J57">
        <v>0.50492700000000001</v>
      </c>
      <c r="K57">
        <v>0.50580599999999998</v>
      </c>
      <c r="L57">
        <v>0.50661500000000004</v>
      </c>
      <c r="M57">
        <v>0.50736499999999995</v>
      </c>
      <c r="N57">
        <v>0.50806200000000001</v>
      </c>
      <c r="O57">
        <v>0.508714</v>
      </c>
      <c r="P57">
        <v>0.50932699999999997</v>
      </c>
      <c r="Q57">
        <v>0.50990500000000005</v>
      </c>
      <c r="R57">
        <v>0.51045099999999999</v>
      </c>
      <c r="S57">
        <v>0.51097000000000004</v>
      </c>
      <c r="T57">
        <v>0.511463</v>
      </c>
      <c r="U57">
        <v>0.51193299999999997</v>
      </c>
      <c r="V57">
        <v>0.51238300000000003</v>
      </c>
      <c r="W57">
        <v>0.51281299999999996</v>
      </c>
      <c r="X57">
        <v>0.51322500000000004</v>
      </c>
      <c r="Y57">
        <v>0.51362200000000002</v>
      </c>
      <c r="Z57">
        <v>0.51400299999999999</v>
      </c>
      <c r="AA57">
        <v>0.51437100000000002</v>
      </c>
      <c r="AB57">
        <v>0.51472600000000002</v>
      </c>
      <c r="AC57">
        <v>0.51506799999999997</v>
      </c>
      <c r="AD57">
        <v>0.51539999999999997</v>
      </c>
      <c r="AE57">
        <v>0.51572099999999998</v>
      </c>
      <c r="AF57">
        <v>0.51603200000000005</v>
      </c>
    </row>
    <row r="58" spans="1:32" x14ac:dyDescent="0.35">
      <c r="A58" t="s">
        <v>159</v>
      </c>
      <c r="B58">
        <v>5.2999999999999999E-2</v>
      </c>
      <c r="C58">
        <v>5.2999999999999999E-2</v>
      </c>
      <c r="D58">
        <v>5.2999999999999999E-2</v>
      </c>
      <c r="E58">
        <v>5.2999999999999999E-2</v>
      </c>
      <c r="F58">
        <v>5.2999999999999999E-2</v>
      </c>
      <c r="G58">
        <v>5.2999999999999999E-2</v>
      </c>
      <c r="H58">
        <v>5.2999999999999999E-2</v>
      </c>
      <c r="I58">
        <v>5.2999999999999999E-2</v>
      </c>
      <c r="J58">
        <v>5.2999999999999999E-2</v>
      </c>
      <c r="K58">
        <v>5.2999999999999999E-2</v>
      </c>
      <c r="L58">
        <v>5.2999999999999999E-2</v>
      </c>
      <c r="M58">
        <v>5.2999999999999999E-2</v>
      </c>
      <c r="N58">
        <v>5.2999999999999999E-2</v>
      </c>
      <c r="O58">
        <v>5.2999999999999999E-2</v>
      </c>
      <c r="P58">
        <v>5.2999999999999999E-2</v>
      </c>
      <c r="Q58">
        <v>5.2999999999999999E-2</v>
      </c>
      <c r="R58">
        <v>5.2999999999999999E-2</v>
      </c>
      <c r="S58">
        <v>5.2999999999999999E-2</v>
      </c>
      <c r="T58">
        <v>5.2999999999999999E-2</v>
      </c>
      <c r="U58">
        <v>5.2999999999999999E-2</v>
      </c>
      <c r="V58">
        <v>5.2999999999999999E-2</v>
      </c>
      <c r="W58">
        <v>5.2999999999999999E-2</v>
      </c>
      <c r="X58">
        <v>5.2999999999999999E-2</v>
      </c>
      <c r="Y58">
        <v>5.2999999999999999E-2</v>
      </c>
      <c r="Z58">
        <v>5.2999999999999999E-2</v>
      </c>
      <c r="AA58">
        <v>5.2999999999999999E-2</v>
      </c>
      <c r="AB58">
        <v>5.2999999999999999E-2</v>
      </c>
      <c r="AC58">
        <v>5.2999999999999999E-2</v>
      </c>
      <c r="AD58">
        <v>5.2999999999999999E-2</v>
      </c>
      <c r="AE58">
        <v>5.2999999999999999E-2</v>
      </c>
      <c r="AF58">
        <v>5.2999999999999999E-2</v>
      </c>
    </row>
    <row r="59" spans="1:32" x14ac:dyDescent="0.35">
      <c r="A59" t="s">
        <v>160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161</v>
      </c>
      <c r="B60">
        <v>5.79333E-2</v>
      </c>
      <c r="C60">
        <v>5.79333E-2</v>
      </c>
      <c r="D60">
        <v>5.79333E-2</v>
      </c>
      <c r="E60">
        <v>5.79333E-2</v>
      </c>
      <c r="F60">
        <v>5.79333E-2</v>
      </c>
      <c r="G60">
        <v>5.79333E-2</v>
      </c>
      <c r="H60">
        <v>5.79333E-2</v>
      </c>
      <c r="I60">
        <v>5.79333E-2</v>
      </c>
      <c r="J60">
        <v>5.79333E-2</v>
      </c>
      <c r="K60">
        <v>5.79333E-2</v>
      </c>
      <c r="L60">
        <v>5.79333E-2</v>
      </c>
      <c r="M60">
        <v>5.79333E-2</v>
      </c>
      <c r="N60">
        <v>5.79333E-2</v>
      </c>
      <c r="O60">
        <v>5.79333E-2</v>
      </c>
      <c r="P60">
        <v>5.79333E-2</v>
      </c>
      <c r="Q60">
        <v>5.79333E-2</v>
      </c>
      <c r="R60">
        <v>5.79333E-2</v>
      </c>
      <c r="S60">
        <v>5.79333E-2</v>
      </c>
      <c r="T60">
        <v>5.79333E-2</v>
      </c>
      <c r="U60">
        <v>5.79333E-2</v>
      </c>
      <c r="V60">
        <v>5.79333E-2</v>
      </c>
      <c r="W60">
        <v>5.79333E-2</v>
      </c>
      <c r="X60">
        <v>5.79333E-2</v>
      </c>
      <c r="Y60">
        <v>5.79333E-2</v>
      </c>
      <c r="Z60">
        <v>5.79333E-2</v>
      </c>
      <c r="AA60">
        <v>5.79333E-2</v>
      </c>
      <c r="AB60">
        <v>5.79333E-2</v>
      </c>
      <c r="AC60">
        <v>5.79333E-2</v>
      </c>
      <c r="AD60">
        <v>5.79333E-2</v>
      </c>
      <c r="AE60">
        <v>5.79333E-2</v>
      </c>
      <c r="AF60">
        <v>5.79333E-2</v>
      </c>
    </row>
    <row r="61" spans="1:32" x14ac:dyDescent="0.35">
      <c r="A61" t="s">
        <v>162</v>
      </c>
      <c r="B61">
        <v>5.2999999999999999E-2</v>
      </c>
      <c r="C61">
        <v>5.2999999999999999E-2</v>
      </c>
      <c r="D61">
        <v>5.2999999999999999E-2</v>
      </c>
      <c r="E61">
        <v>5.2999999999999999E-2</v>
      </c>
      <c r="F61">
        <v>5.2999999999999999E-2</v>
      </c>
      <c r="G61">
        <v>5.2999999999999999E-2</v>
      </c>
      <c r="H61">
        <v>5.2999999999999999E-2</v>
      </c>
      <c r="I61">
        <v>5.2999999999999999E-2</v>
      </c>
      <c r="J61">
        <v>5.2999999999999999E-2</v>
      </c>
      <c r="K61">
        <v>5.2999999999999999E-2</v>
      </c>
      <c r="L61">
        <v>5.2999999999999999E-2</v>
      </c>
      <c r="M61">
        <v>5.2999999999999999E-2</v>
      </c>
      <c r="N61">
        <v>5.2999999999999999E-2</v>
      </c>
      <c r="O61">
        <v>5.2999999999999999E-2</v>
      </c>
      <c r="P61">
        <v>5.2999999999999999E-2</v>
      </c>
      <c r="Q61">
        <v>5.2999999999999999E-2</v>
      </c>
      <c r="R61">
        <v>5.2999999999999999E-2</v>
      </c>
      <c r="S61">
        <v>5.2999999999999999E-2</v>
      </c>
      <c r="T61">
        <v>5.2999999999999999E-2</v>
      </c>
      <c r="U61">
        <v>5.2999999999999999E-2</v>
      </c>
      <c r="V61">
        <v>5.2999999999999999E-2</v>
      </c>
      <c r="W61">
        <v>5.2999999999999999E-2</v>
      </c>
      <c r="X61">
        <v>5.2999999999999999E-2</v>
      </c>
      <c r="Y61">
        <v>5.2999999999999999E-2</v>
      </c>
      <c r="Z61">
        <v>5.2999999999999999E-2</v>
      </c>
      <c r="AA61">
        <v>5.2999999999999999E-2</v>
      </c>
      <c r="AB61">
        <v>5.2999999999999999E-2</v>
      </c>
      <c r="AC61">
        <v>5.2999999999999999E-2</v>
      </c>
      <c r="AD61">
        <v>5.2999999999999999E-2</v>
      </c>
      <c r="AE61">
        <v>5.2999999999999999E-2</v>
      </c>
      <c r="AF61">
        <v>5.2999999999999999E-2</v>
      </c>
    </row>
    <row r="62" spans="1:32" x14ac:dyDescent="0.35">
      <c r="A62" t="s">
        <v>163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 t="s">
        <v>164</v>
      </c>
      <c r="B63">
        <v>5.79333E-2</v>
      </c>
      <c r="C63">
        <v>5.79333E-2</v>
      </c>
      <c r="D63">
        <v>5.79333E-2</v>
      </c>
      <c r="E63">
        <v>5.79333E-2</v>
      </c>
      <c r="F63">
        <v>5.79333E-2</v>
      </c>
      <c r="G63">
        <v>5.79333E-2</v>
      </c>
      <c r="H63">
        <v>5.79333E-2</v>
      </c>
      <c r="I63">
        <v>5.79333E-2</v>
      </c>
      <c r="J63">
        <v>5.79333E-2</v>
      </c>
      <c r="K63">
        <v>5.79333E-2</v>
      </c>
      <c r="L63">
        <v>5.79333E-2</v>
      </c>
      <c r="M63">
        <v>5.79333E-2</v>
      </c>
      <c r="N63">
        <v>5.79333E-2</v>
      </c>
      <c r="O63">
        <v>5.79333E-2</v>
      </c>
      <c r="P63">
        <v>5.79333E-2</v>
      </c>
      <c r="Q63">
        <v>5.79333E-2</v>
      </c>
      <c r="R63">
        <v>5.79333E-2</v>
      </c>
      <c r="S63">
        <v>5.79333E-2</v>
      </c>
      <c r="T63">
        <v>5.79333E-2</v>
      </c>
      <c r="U63">
        <v>5.79333E-2</v>
      </c>
      <c r="V63">
        <v>5.79333E-2</v>
      </c>
      <c r="W63">
        <v>5.79333E-2</v>
      </c>
      <c r="X63">
        <v>5.79333E-2</v>
      </c>
      <c r="Y63">
        <v>5.79333E-2</v>
      </c>
      <c r="Z63">
        <v>5.79333E-2</v>
      </c>
      <c r="AA63">
        <v>5.79333E-2</v>
      </c>
      <c r="AB63">
        <v>5.79333E-2</v>
      </c>
      <c r="AC63">
        <v>5.79333E-2</v>
      </c>
      <c r="AD63">
        <v>5.79333E-2</v>
      </c>
      <c r="AE63">
        <v>5.79333E-2</v>
      </c>
      <c r="AF63">
        <v>5.79333E-2</v>
      </c>
    </row>
    <row r="64" spans="1:32" x14ac:dyDescent="0.35">
      <c r="A64" t="s">
        <v>165</v>
      </c>
      <c r="B64">
        <v>0.67400000000000004</v>
      </c>
      <c r="C64">
        <v>0.67400000000000004</v>
      </c>
      <c r="D64">
        <v>0.67400000000000004</v>
      </c>
      <c r="E64">
        <v>0.67400000000000004</v>
      </c>
      <c r="F64">
        <v>0.67400000000000004</v>
      </c>
      <c r="G64">
        <v>0.67400000000000004</v>
      </c>
      <c r="H64">
        <v>0.67400000000000004</v>
      </c>
      <c r="I64">
        <v>0.67400000000000004</v>
      </c>
      <c r="J64">
        <v>0.67400000000000004</v>
      </c>
      <c r="K64">
        <v>0.67400000000000004</v>
      </c>
      <c r="L64">
        <v>0.67400000000000004</v>
      </c>
      <c r="M64">
        <v>0.67400000000000004</v>
      </c>
      <c r="N64">
        <v>0.67400000000000004</v>
      </c>
      <c r="O64">
        <v>0.67400000000000004</v>
      </c>
      <c r="P64">
        <v>0.67400000000000004</v>
      </c>
      <c r="Q64">
        <v>0.67400000000000004</v>
      </c>
      <c r="R64">
        <v>0.67400000000000004</v>
      </c>
      <c r="S64">
        <v>0.67400000000000004</v>
      </c>
      <c r="T64">
        <v>0.67400000000000004</v>
      </c>
      <c r="U64">
        <v>0.67400000000000004</v>
      </c>
      <c r="V64">
        <v>0.67400000000000004</v>
      </c>
      <c r="W64">
        <v>0.67400000000000004</v>
      </c>
      <c r="X64">
        <v>0.67400000000000004</v>
      </c>
      <c r="Y64">
        <v>0.67400000000000004</v>
      </c>
      <c r="Z64">
        <v>0.67400000000000004</v>
      </c>
      <c r="AA64">
        <v>0.67400000000000004</v>
      </c>
      <c r="AB64">
        <v>0.67400000000000004</v>
      </c>
      <c r="AC64">
        <v>0.67400000000000004</v>
      </c>
      <c r="AD64">
        <v>0.67400000000000004</v>
      </c>
      <c r="AE64">
        <v>0.67400000000000004</v>
      </c>
      <c r="AF64">
        <v>0.67400000000000004</v>
      </c>
    </row>
    <row r="65" spans="1:32" x14ac:dyDescent="0.35">
      <c r="A65" t="s">
        <v>166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t="s">
        <v>167</v>
      </c>
      <c r="B66">
        <v>0.74139999999999995</v>
      </c>
      <c r="C66">
        <v>0.74139999999999995</v>
      </c>
      <c r="D66">
        <v>0.74139999999999995</v>
      </c>
      <c r="E66">
        <v>0.74139999999999995</v>
      </c>
      <c r="F66">
        <v>0.74139999999999995</v>
      </c>
      <c r="G66">
        <v>0.74139999999999995</v>
      </c>
      <c r="H66">
        <v>0.74139999999999995</v>
      </c>
      <c r="I66">
        <v>0.74139999999999995</v>
      </c>
      <c r="J66">
        <v>0.74139999999999995</v>
      </c>
      <c r="K66">
        <v>0.74139999999999995</v>
      </c>
      <c r="L66">
        <v>0.74139999999999995</v>
      </c>
      <c r="M66">
        <v>0.74139999999999995</v>
      </c>
      <c r="N66">
        <v>0.74139999999999995</v>
      </c>
      <c r="O66">
        <v>0.74139999999999995</v>
      </c>
      <c r="P66">
        <v>0.74139999999999995</v>
      </c>
      <c r="Q66">
        <v>0.74139999999999995</v>
      </c>
      <c r="R66">
        <v>0.74139999999999995</v>
      </c>
      <c r="S66">
        <v>0.74139999999999995</v>
      </c>
      <c r="T66">
        <v>0.74139999999999995</v>
      </c>
      <c r="U66">
        <v>0.74139999999999995</v>
      </c>
      <c r="V66">
        <v>0.74139999999999995</v>
      </c>
      <c r="W66">
        <v>0.74139999999999995</v>
      </c>
      <c r="X66">
        <v>0.74139999999999995</v>
      </c>
      <c r="Y66">
        <v>0.74139999999999995</v>
      </c>
      <c r="Z66">
        <v>0.74139999999999995</v>
      </c>
      <c r="AA66">
        <v>0.74139999999999995</v>
      </c>
      <c r="AB66">
        <v>0.74139999999999995</v>
      </c>
      <c r="AC66">
        <v>0.74139999999999995</v>
      </c>
      <c r="AD66">
        <v>0.74139999999999995</v>
      </c>
      <c r="AE66">
        <v>0.74139999999999995</v>
      </c>
      <c r="AF66">
        <v>0.74139999999999995</v>
      </c>
    </row>
    <row r="68" spans="1:32" x14ac:dyDescent="0.35">
      <c r="A68" t="s">
        <v>64</v>
      </c>
      <c r="B68">
        <v>2020</v>
      </c>
      <c r="C68">
        <v>2021</v>
      </c>
      <c r="D68">
        <v>2022</v>
      </c>
      <c r="E68">
        <v>2023</v>
      </c>
      <c r="F68">
        <v>2024</v>
      </c>
      <c r="G68">
        <v>2025</v>
      </c>
      <c r="H68">
        <v>2026</v>
      </c>
      <c r="I68">
        <v>2027</v>
      </c>
      <c r="J68">
        <v>2028</v>
      </c>
      <c r="K68">
        <v>2029</v>
      </c>
      <c r="L68">
        <v>2030</v>
      </c>
      <c r="M68">
        <v>2031</v>
      </c>
      <c r="N68">
        <v>2032</v>
      </c>
      <c r="O68">
        <v>2033</v>
      </c>
      <c r="P68">
        <v>2034</v>
      </c>
      <c r="Q68">
        <v>2035</v>
      </c>
      <c r="R68">
        <v>2036</v>
      </c>
      <c r="S68">
        <v>2037</v>
      </c>
      <c r="T68">
        <v>2038</v>
      </c>
      <c r="U68">
        <v>2039</v>
      </c>
      <c r="V68">
        <v>2040</v>
      </c>
      <c r="W68">
        <v>2041</v>
      </c>
      <c r="X68">
        <v>2042</v>
      </c>
      <c r="Y68">
        <v>2043</v>
      </c>
      <c r="Z68">
        <v>2044</v>
      </c>
      <c r="AA68">
        <v>2045</v>
      </c>
      <c r="AB68">
        <v>2046</v>
      </c>
      <c r="AC68">
        <v>2047</v>
      </c>
      <c r="AD68">
        <v>2048</v>
      </c>
      <c r="AE68">
        <v>2049</v>
      </c>
      <c r="AF68">
        <v>2050</v>
      </c>
    </row>
    <row r="69" spans="1:32" x14ac:dyDescent="0.35">
      <c r="A69" t="s">
        <v>168</v>
      </c>
      <c r="B69">
        <v>728.827</v>
      </c>
      <c r="C69">
        <v>1070.67</v>
      </c>
      <c r="D69">
        <v>859.57100000000003</v>
      </c>
      <c r="E69">
        <v>822.75199999999995</v>
      </c>
      <c r="F69">
        <v>815.18499999999995</v>
      </c>
      <c r="G69">
        <v>583.05899999999997</v>
      </c>
      <c r="H69">
        <v>537.03300000000002</v>
      </c>
      <c r="I69">
        <v>471.90699999999998</v>
      </c>
      <c r="J69">
        <v>493.98899999999998</v>
      </c>
      <c r="K69">
        <v>516.09299999999996</v>
      </c>
      <c r="L69">
        <v>525.20000000000005</v>
      </c>
      <c r="M69">
        <v>527.02</v>
      </c>
      <c r="N69">
        <v>531.93499999999995</v>
      </c>
      <c r="O69">
        <v>542.149</v>
      </c>
      <c r="P69">
        <v>532.10299999999995</v>
      </c>
      <c r="Q69">
        <v>524.36599999999999</v>
      </c>
      <c r="R69">
        <v>529.62199999999996</v>
      </c>
      <c r="S69">
        <v>522.18499999999995</v>
      </c>
      <c r="T69">
        <v>496.76400000000001</v>
      </c>
      <c r="U69">
        <v>487.274</v>
      </c>
      <c r="V69">
        <v>483.19499999999999</v>
      </c>
      <c r="W69">
        <v>482.423</v>
      </c>
      <c r="X69">
        <v>485.56299999999999</v>
      </c>
      <c r="Y69">
        <v>481.73700000000002</v>
      </c>
      <c r="Z69">
        <v>489.16399999999999</v>
      </c>
      <c r="AA69">
        <v>469.49799999999999</v>
      </c>
      <c r="AB69">
        <v>461.49400000000003</v>
      </c>
      <c r="AC69">
        <v>463.87400000000002</v>
      </c>
      <c r="AD69">
        <v>451.94499999999999</v>
      </c>
      <c r="AE69">
        <v>442.76100000000002</v>
      </c>
      <c r="AF69">
        <v>446.91300000000001</v>
      </c>
    </row>
    <row r="70" spans="1:32" x14ac:dyDescent="0.35">
      <c r="A70" t="s">
        <v>169</v>
      </c>
      <c r="B70">
        <v>1430.39</v>
      </c>
      <c r="C70">
        <v>1069.99</v>
      </c>
      <c r="D70">
        <v>1306.0899999999999</v>
      </c>
      <c r="E70">
        <v>1380.53</v>
      </c>
      <c r="F70">
        <v>1342.26</v>
      </c>
      <c r="G70">
        <v>1280.42</v>
      </c>
      <c r="H70">
        <v>1312.99</v>
      </c>
      <c r="I70">
        <v>1336.47</v>
      </c>
      <c r="J70">
        <v>1291.0899999999999</v>
      </c>
      <c r="K70">
        <v>1238.5899999999999</v>
      </c>
      <c r="L70">
        <v>1216.17</v>
      </c>
      <c r="M70">
        <v>1207.83</v>
      </c>
      <c r="N70">
        <v>1191.4000000000001</v>
      </c>
      <c r="O70">
        <v>1172.69</v>
      </c>
      <c r="P70">
        <v>1172.4000000000001</v>
      </c>
      <c r="Q70">
        <v>1168.3800000000001</v>
      </c>
      <c r="R70">
        <v>1162.81</v>
      </c>
      <c r="S70">
        <v>1170.3399999999999</v>
      </c>
      <c r="T70">
        <v>1188.4100000000001</v>
      </c>
      <c r="U70">
        <v>1193.56</v>
      </c>
      <c r="V70">
        <v>1196.1300000000001</v>
      </c>
      <c r="W70">
        <v>1195.03</v>
      </c>
      <c r="X70">
        <v>1189.96</v>
      </c>
      <c r="Y70">
        <v>1194.97</v>
      </c>
      <c r="Z70">
        <v>1192.4100000000001</v>
      </c>
      <c r="AA70">
        <v>1199.8599999999999</v>
      </c>
      <c r="AB70">
        <v>1199.95</v>
      </c>
      <c r="AC70">
        <v>1193.6500000000001</v>
      </c>
      <c r="AD70">
        <v>1199.9000000000001</v>
      </c>
      <c r="AE70">
        <v>1208.24</v>
      </c>
      <c r="AF70">
        <v>1198.8499999999999</v>
      </c>
    </row>
    <row r="71" spans="1:32" x14ac:dyDescent="0.35">
      <c r="A71" t="s">
        <v>170</v>
      </c>
      <c r="B71">
        <v>790.52099999999996</v>
      </c>
      <c r="C71">
        <v>753.70299999999997</v>
      </c>
      <c r="D71">
        <v>753.70299999999997</v>
      </c>
      <c r="E71">
        <v>753.70299999999997</v>
      </c>
      <c r="F71">
        <v>753.70299999999997</v>
      </c>
      <c r="G71">
        <v>749.61199999999997</v>
      </c>
      <c r="H71">
        <v>643.24800000000005</v>
      </c>
      <c r="I71">
        <v>577.79300000000001</v>
      </c>
      <c r="J71">
        <v>557.33900000000006</v>
      </c>
      <c r="K71">
        <v>504.15699999999998</v>
      </c>
      <c r="L71">
        <v>504.15699999999998</v>
      </c>
      <c r="M71">
        <v>487.79300000000001</v>
      </c>
      <c r="N71">
        <v>475.52</v>
      </c>
      <c r="O71">
        <v>467.339</v>
      </c>
      <c r="P71">
        <v>450.97500000000002</v>
      </c>
      <c r="Q71">
        <v>450.97500000000002</v>
      </c>
      <c r="R71">
        <v>442.79300000000001</v>
      </c>
      <c r="S71">
        <v>426.42899999999997</v>
      </c>
      <c r="T71">
        <v>418.24700000000001</v>
      </c>
      <c r="U71">
        <v>418.24700000000001</v>
      </c>
      <c r="V71">
        <v>418.24700000000001</v>
      </c>
      <c r="W71">
        <v>418.24700000000001</v>
      </c>
      <c r="X71">
        <v>418.24700000000001</v>
      </c>
      <c r="Y71">
        <v>397.79300000000001</v>
      </c>
      <c r="Z71">
        <v>352.79300000000001</v>
      </c>
      <c r="AA71">
        <v>352.79300000000001</v>
      </c>
      <c r="AB71">
        <v>352.79300000000001</v>
      </c>
      <c r="AC71">
        <v>344.61099999999999</v>
      </c>
      <c r="AD71">
        <v>328.24700000000001</v>
      </c>
      <c r="AE71">
        <v>328.24700000000001</v>
      </c>
      <c r="AF71">
        <v>328.24700000000001</v>
      </c>
    </row>
    <row r="72" spans="1:32" x14ac:dyDescent="0.35">
      <c r="A72" t="s">
        <v>171</v>
      </c>
      <c r="B72">
        <v>287.46699999999998</v>
      </c>
      <c r="C72">
        <v>287.892</v>
      </c>
      <c r="D72">
        <v>287.928</v>
      </c>
      <c r="E72">
        <v>288.55500000000001</v>
      </c>
      <c r="F72">
        <v>288.49700000000001</v>
      </c>
      <c r="G72">
        <v>288.51499999999999</v>
      </c>
      <c r="H72">
        <v>288.51499999999999</v>
      </c>
      <c r="I72">
        <v>288.536</v>
      </c>
      <c r="J72">
        <v>287.916</v>
      </c>
      <c r="K72">
        <v>287.63099999999997</v>
      </c>
      <c r="L72">
        <v>287.63099999999997</v>
      </c>
      <c r="M72">
        <v>287.63099999999997</v>
      </c>
      <c r="N72">
        <v>287.63099999999997</v>
      </c>
      <c r="O72">
        <v>287.63099999999997</v>
      </c>
      <c r="P72">
        <v>287.63099999999997</v>
      </c>
      <c r="Q72">
        <v>287.63099999999997</v>
      </c>
      <c r="R72">
        <v>287.63099999999997</v>
      </c>
      <c r="S72">
        <v>287.63099999999997</v>
      </c>
      <c r="T72">
        <v>287.63099999999997</v>
      </c>
      <c r="U72">
        <v>287.63099999999997</v>
      </c>
      <c r="V72">
        <v>287.63099999999997</v>
      </c>
      <c r="W72">
        <v>287.63099999999997</v>
      </c>
      <c r="X72">
        <v>287.63099999999997</v>
      </c>
      <c r="Y72">
        <v>287.63099999999997</v>
      </c>
      <c r="Z72">
        <v>287.34199999999998</v>
      </c>
      <c r="AA72">
        <v>287.34199999999998</v>
      </c>
      <c r="AB72">
        <v>287.34199999999998</v>
      </c>
      <c r="AC72">
        <v>287.33100000000002</v>
      </c>
      <c r="AD72">
        <v>287.33100000000002</v>
      </c>
      <c r="AE72">
        <v>287.27699999999999</v>
      </c>
      <c r="AF72">
        <v>287.27699999999999</v>
      </c>
    </row>
    <row r="73" spans="1:32" x14ac:dyDescent="0.35">
      <c r="A73" t="s">
        <v>172</v>
      </c>
      <c r="B73">
        <v>357.00299999999999</v>
      </c>
      <c r="C73">
        <v>408.44200000000001</v>
      </c>
      <c r="D73">
        <v>420.59399999999999</v>
      </c>
      <c r="E73">
        <v>430</v>
      </c>
      <c r="F73">
        <v>501.88299999999998</v>
      </c>
      <c r="G73">
        <v>680.87300000000005</v>
      </c>
      <c r="H73">
        <v>771.43200000000002</v>
      </c>
      <c r="I73">
        <v>848.57600000000002</v>
      </c>
      <c r="J73">
        <v>892.39</v>
      </c>
      <c r="K73">
        <v>953.21900000000005</v>
      </c>
      <c r="L73">
        <v>980.09900000000005</v>
      </c>
      <c r="M73">
        <v>1013.36</v>
      </c>
      <c r="N73">
        <v>1047.0899999999999</v>
      </c>
      <c r="O73">
        <v>1078.01</v>
      </c>
      <c r="P73">
        <v>1116.01</v>
      </c>
      <c r="Q73">
        <v>1151.0999999999999</v>
      </c>
      <c r="R73">
        <v>1185.3499999999999</v>
      </c>
      <c r="S73">
        <v>1223.17</v>
      </c>
      <c r="T73">
        <v>1260.67</v>
      </c>
      <c r="U73">
        <v>1293.31</v>
      </c>
      <c r="V73">
        <v>1322.9</v>
      </c>
      <c r="W73">
        <v>1353.73</v>
      </c>
      <c r="X73">
        <v>1385.02</v>
      </c>
      <c r="Y73">
        <v>1425.75</v>
      </c>
      <c r="Z73">
        <v>1474.81</v>
      </c>
      <c r="AA73">
        <v>1513.08</v>
      </c>
      <c r="AB73">
        <v>1547.39</v>
      </c>
      <c r="AC73">
        <v>1582.19</v>
      </c>
      <c r="AD73">
        <v>1623.26</v>
      </c>
      <c r="AE73">
        <v>1656.73</v>
      </c>
      <c r="AF73">
        <v>1691.54</v>
      </c>
    </row>
    <row r="74" spans="1:32" x14ac:dyDescent="0.35">
      <c r="A74" t="s">
        <v>173</v>
      </c>
      <c r="B74">
        <v>97.756600000000006</v>
      </c>
      <c r="C74">
        <v>133.904</v>
      </c>
      <c r="D74">
        <v>161.52500000000001</v>
      </c>
      <c r="E74">
        <v>180.315</v>
      </c>
      <c r="F74">
        <v>223.68100000000001</v>
      </c>
      <c r="G74">
        <v>397.02499999999998</v>
      </c>
      <c r="H74">
        <v>466.63099999999997</v>
      </c>
      <c r="I74">
        <v>534.96500000000003</v>
      </c>
      <c r="J74">
        <v>576.41600000000005</v>
      </c>
      <c r="K74">
        <v>640.26900000000001</v>
      </c>
      <c r="L74">
        <v>668.51099999999997</v>
      </c>
      <c r="M74">
        <v>708.65</v>
      </c>
      <c r="N74">
        <v>749.72500000000002</v>
      </c>
      <c r="O74">
        <v>787.60599999999999</v>
      </c>
      <c r="P74">
        <v>835.04700000000003</v>
      </c>
      <c r="Q74">
        <v>878.85199999999998</v>
      </c>
      <c r="R74">
        <v>921.9</v>
      </c>
      <c r="S74">
        <v>969.90099999999995</v>
      </c>
      <c r="T74">
        <v>1017.18</v>
      </c>
      <c r="U74">
        <v>1058.1300000000001</v>
      </c>
      <c r="V74">
        <v>1095.76</v>
      </c>
      <c r="W74">
        <v>1135.33</v>
      </c>
      <c r="X74">
        <v>1175.5899999999999</v>
      </c>
      <c r="Y74">
        <v>1228.51</v>
      </c>
      <c r="Z74">
        <v>1290.8</v>
      </c>
      <c r="AA74">
        <v>1337.23</v>
      </c>
      <c r="AB74">
        <v>1379.93</v>
      </c>
      <c r="AC74">
        <v>1424.05</v>
      </c>
      <c r="AD74">
        <v>1476.42</v>
      </c>
      <c r="AE74">
        <v>1518.27</v>
      </c>
      <c r="AF74">
        <v>1563.79</v>
      </c>
    </row>
    <row r="75" spans="1:32" x14ac:dyDescent="0.35">
      <c r="A75" t="s">
        <v>174</v>
      </c>
      <c r="B75">
        <v>3.2648199999999998</v>
      </c>
      <c r="C75">
        <v>3.2648199999999998</v>
      </c>
      <c r="D75">
        <v>3.2648199999999998</v>
      </c>
      <c r="E75">
        <v>3.2648199999999998</v>
      </c>
      <c r="F75">
        <v>4.0701799999999997</v>
      </c>
      <c r="G75">
        <v>8.0969700000000007</v>
      </c>
      <c r="H75">
        <v>8.9023299999999992</v>
      </c>
      <c r="I75">
        <v>9.7076899999999995</v>
      </c>
      <c r="J75">
        <v>9.7076899999999995</v>
      </c>
      <c r="K75">
        <v>10.5131</v>
      </c>
      <c r="L75">
        <v>10.5131</v>
      </c>
      <c r="M75">
        <v>10.5131</v>
      </c>
      <c r="N75">
        <v>10.5131</v>
      </c>
      <c r="O75">
        <v>10.5131</v>
      </c>
      <c r="P75">
        <v>10.5131</v>
      </c>
      <c r="Q75">
        <v>10.5131</v>
      </c>
      <c r="R75">
        <v>10.5131</v>
      </c>
      <c r="S75">
        <v>10.5131</v>
      </c>
      <c r="T75">
        <v>10.5131</v>
      </c>
      <c r="U75">
        <v>10.5131</v>
      </c>
      <c r="V75">
        <v>10.5131</v>
      </c>
      <c r="W75">
        <v>10.5131</v>
      </c>
      <c r="X75">
        <v>10.5131</v>
      </c>
      <c r="Y75">
        <v>10.5131</v>
      </c>
      <c r="Z75">
        <v>10.5131</v>
      </c>
      <c r="AA75">
        <v>10.5131</v>
      </c>
      <c r="AB75">
        <v>10.5131</v>
      </c>
      <c r="AC75">
        <v>10.5131</v>
      </c>
      <c r="AD75">
        <v>10.5131</v>
      </c>
      <c r="AE75">
        <v>10.5131</v>
      </c>
      <c r="AF75">
        <v>10.5131</v>
      </c>
    </row>
    <row r="76" spans="1:32" x14ac:dyDescent="0.35">
      <c r="A76" t="s">
        <v>175</v>
      </c>
      <c r="B76">
        <v>36.363900000000001</v>
      </c>
      <c r="C76">
        <v>36.636699999999998</v>
      </c>
      <c r="D76">
        <v>37.045900000000003</v>
      </c>
      <c r="E76">
        <v>37.182299999999998</v>
      </c>
      <c r="F76">
        <v>37.727899999999998</v>
      </c>
      <c r="G76">
        <v>39.773800000000001</v>
      </c>
      <c r="H76">
        <v>40.728499999999997</v>
      </c>
      <c r="I76">
        <v>41.410499999999999</v>
      </c>
      <c r="J76">
        <v>41.683300000000003</v>
      </c>
      <c r="K76">
        <v>41.956099999999999</v>
      </c>
      <c r="L76">
        <v>42.092500000000001</v>
      </c>
      <c r="M76">
        <v>42.228900000000003</v>
      </c>
      <c r="N76">
        <v>42.365200000000002</v>
      </c>
      <c r="O76">
        <v>42.501600000000003</v>
      </c>
      <c r="P76">
        <v>42.637999999999998</v>
      </c>
      <c r="Q76">
        <v>42.7744</v>
      </c>
      <c r="R76">
        <v>42.910800000000002</v>
      </c>
      <c r="S76">
        <v>43.047199999999997</v>
      </c>
      <c r="T76">
        <v>43.183599999999998</v>
      </c>
      <c r="U76">
        <v>43.183599999999998</v>
      </c>
      <c r="V76">
        <v>43.183599999999998</v>
      </c>
      <c r="W76">
        <v>43.183599999999998</v>
      </c>
      <c r="X76">
        <v>43.183599999999998</v>
      </c>
      <c r="Y76">
        <v>43.183599999999998</v>
      </c>
      <c r="Z76">
        <v>43.32</v>
      </c>
      <c r="AA76">
        <v>43.32</v>
      </c>
      <c r="AB76">
        <v>43.32</v>
      </c>
      <c r="AC76">
        <v>43.32</v>
      </c>
      <c r="AD76">
        <v>43.32</v>
      </c>
      <c r="AE76">
        <v>43.32</v>
      </c>
      <c r="AF76">
        <v>43.32</v>
      </c>
    </row>
    <row r="77" spans="1:32" x14ac:dyDescent="0.35">
      <c r="A77" t="s">
        <v>176</v>
      </c>
      <c r="B77">
        <v>15.346</v>
      </c>
      <c r="C77">
        <v>15.6143</v>
      </c>
      <c r="D77">
        <v>15.6143</v>
      </c>
      <c r="E77">
        <v>15.6143</v>
      </c>
      <c r="F77">
        <v>16.4862</v>
      </c>
      <c r="G77">
        <v>19.973600000000001</v>
      </c>
      <c r="H77">
        <v>21.650300000000001</v>
      </c>
      <c r="I77">
        <v>22.991599999999998</v>
      </c>
      <c r="J77">
        <v>23.662299999999998</v>
      </c>
      <c r="K77">
        <v>24.467099999999999</v>
      </c>
      <c r="L77">
        <v>24.735399999999998</v>
      </c>
      <c r="M77">
        <v>25.137799999999999</v>
      </c>
      <c r="N77">
        <v>25.540199999999999</v>
      </c>
      <c r="O77">
        <v>25.875499999999999</v>
      </c>
      <c r="P77">
        <v>26.277899999999999</v>
      </c>
      <c r="Q77">
        <v>26.613199999999999</v>
      </c>
      <c r="R77">
        <v>26.948599999999999</v>
      </c>
      <c r="S77">
        <v>27.283899999999999</v>
      </c>
      <c r="T77">
        <v>27.619199999999999</v>
      </c>
      <c r="U77">
        <v>27.887499999999999</v>
      </c>
      <c r="V77">
        <v>28.088699999999999</v>
      </c>
      <c r="W77">
        <v>28.289899999999999</v>
      </c>
      <c r="X77">
        <v>28.491099999999999</v>
      </c>
      <c r="Y77">
        <v>28.759399999999999</v>
      </c>
      <c r="Z77">
        <v>29.0947</v>
      </c>
      <c r="AA77">
        <v>29.363</v>
      </c>
      <c r="AB77">
        <v>29.5642</v>
      </c>
      <c r="AC77">
        <v>29.7654</v>
      </c>
      <c r="AD77">
        <v>29.9666</v>
      </c>
      <c r="AE77">
        <v>30.1678</v>
      </c>
      <c r="AF77">
        <v>30.3019</v>
      </c>
    </row>
    <row r="78" spans="1:32" x14ac:dyDescent="0.35">
      <c r="A78" t="s">
        <v>177</v>
      </c>
      <c r="B78">
        <v>11.586600000000001</v>
      </c>
      <c r="C78">
        <v>11.5876</v>
      </c>
      <c r="D78">
        <v>11.5876</v>
      </c>
      <c r="E78">
        <v>11.5876</v>
      </c>
      <c r="F78">
        <v>11.588100000000001</v>
      </c>
      <c r="G78">
        <v>11.5932</v>
      </c>
      <c r="H78">
        <v>11.598800000000001</v>
      </c>
      <c r="I78">
        <v>11.6023</v>
      </c>
      <c r="J78">
        <v>11.606400000000001</v>
      </c>
      <c r="K78">
        <v>11.6114</v>
      </c>
      <c r="L78">
        <v>11.617000000000001</v>
      </c>
      <c r="M78">
        <v>11.621600000000001</v>
      </c>
      <c r="N78">
        <v>11.6256</v>
      </c>
      <c r="O78">
        <v>11.6297</v>
      </c>
      <c r="P78">
        <v>11.633800000000001</v>
      </c>
      <c r="Q78">
        <v>11.638299999999999</v>
      </c>
      <c r="R78">
        <v>11.642899999999999</v>
      </c>
      <c r="S78">
        <v>11.6465</v>
      </c>
      <c r="T78">
        <v>11.650499999999999</v>
      </c>
      <c r="U78">
        <v>11.6546</v>
      </c>
      <c r="V78">
        <v>11.658099999999999</v>
      </c>
      <c r="W78">
        <v>11.6617</v>
      </c>
      <c r="X78">
        <v>11.665699999999999</v>
      </c>
      <c r="Y78">
        <v>11.668799999999999</v>
      </c>
      <c r="Z78">
        <v>11.6713</v>
      </c>
      <c r="AA78">
        <v>11.6744</v>
      </c>
      <c r="AB78">
        <v>11.6774</v>
      </c>
      <c r="AC78">
        <v>11.6805</v>
      </c>
      <c r="AD78">
        <v>11.683999999999999</v>
      </c>
      <c r="AE78">
        <v>11.6876</v>
      </c>
      <c r="AF78">
        <v>11.6911</v>
      </c>
    </row>
    <row r="79" spans="1:32" x14ac:dyDescent="0.35">
      <c r="A79" t="s">
        <v>178</v>
      </c>
      <c r="B79">
        <v>152.27500000000001</v>
      </c>
      <c r="C79">
        <v>155.15799999999999</v>
      </c>
      <c r="D79">
        <v>156.51</v>
      </c>
      <c r="E79">
        <v>157.09800000000001</v>
      </c>
      <c r="F79">
        <v>157.36000000000001</v>
      </c>
      <c r="G79">
        <v>163.261</v>
      </c>
      <c r="H79">
        <v>169.43100000000001</v>
      </c>
      <c r="I79">
        <v>174.184</v>
      </c>
      <c r="J79">
        <v>180.78399999999999</v>
      </c>
      <c r="K79">
        <v>189.56299999999999</v>
      </c>
      <c r="L79">
        <v>198.57499999999999</v>
      </c>
      <c r="M79">
        <v>206.52099999999999</v>
      </c>
      <c r="N79">
        <v>214.036</v>
      </c>
      <c r="O79">
        <v>221.422</v>
      </c>
      <c r="P79">
        <v>228.791</v>
      </c>
      <c r="Q79">
        <v>237.31399999999999</v>
      </c>
      <c r="R79">
        <v>245.51599999999999</v>
      </c>
      <c r="S79">
        <v>252.69300000000001</v>
      </c>
      <c r="T79">
        <v>260.38799999999998</v>
      </c>
      <c r="U79">
        <v>268.97500000000002</v>
      </c>
      <c r="V79">
        <v>276.92099999999999</v>
      </c>
      <c r="W79">
        <v>285.27499999999998</v>
      </c>
      <c r="X79">
        <v>294.50799999999998</v>
      </c>
      <c r="Y79">
        <v>302.45400000000001</v>
      </c>
      <c r="Z79">
        <v>308.60500000000002</v>
      </c>
      <c r="AA79">
        <v>317.19799999999998</v>
      </c>
      <c r="AB79">
        <v>326.10500000000002</v>
      </c>
      <c r="AC79">
        <v>335.58800000000002</v>
      </c>
      <c r="AD79">
        <v>345.661</v>
      </c>
      <c r="AE79">
        <v>357.83600000000001</v>
      </c>
      <c r="AF79">
        <v>370.13900000000001</v>
      </c>
    </row>
    <row r="80" spans="1:32" x14ac:dyDescent="0.35">
      <c r="A80" t="s">
        <v>179</v>
      </c>
      <c r="B80">
        <v>16.921399999999998</v>
      </c>
      <c r="C80">
        <v>25.692499999999999</v>
      </c>
      <c r="D80">
        <v>21.141500000000001</v>
      </c>
      <c r="E80">
        <v>22.2925</v>
      </c>
      <c r="F80">
        <v>23.245100000000001</v>
      </c>
      <c r="G80">
        <v>27.055700000000002</v>
      </c>
      <c r="H80">
        <v>25.863199999999999</v>
      </c>
      <c r="I80">
        <v>24.767800000000001</v>
      </c>
      <c r="J80">
        <v>26.7559</v>
      </c>
      <c r="K80">
        <v>28.7623</v>
      </c>
      <c r="L80">
        <v>30.119299999999999</v>
      </c>
      <c r="M80">
        <v>30.791899999999998</v>
      </c>
      <c r="N80">
        <v>32.111499999999999</v>
      </c>
      <c r="O80">
        <v>33.288200000000003</v>
      </c>
      <c r="P80">
        <v>33.550199999999997</v>
      </c>
      <c r="Q80">
        <v>33.791699999999999</v>
      </c>
      <c r="R80">
        <v>34.093499999999999</v>
      </c>
      <c r="S80">
        <v>33.7181</v>
      </c>
      <c r="T80">
        <v>33.103099999999998</v>
      </c>
      <c r="U80">
        <v>32.684899999999999</v>
      </c>
      <c r="V80">
        <v>32.412700000000001</v>
      </c>
      <c r="W80">
        <v>32.429299999999998</v>
      </c>
      <c r="X80">
        <v>32.616900000000001</v>
      </c>
      <c r="Y80">
        <v>32.344299999999997</v>
      </c>
      <c r="Z80">
        <v>32.839500000000001</v>
      </c>
      <c r="AA80">
        <v>32.8598</v>
      </c>
      <c r="AB80">
        <v>32.631500000000003</v>
      </c>
      <c r="AC80">
        <v>32.795999999999999</v>
      </c>
      <c r="AD80">
        <v>32.396799999999999</v>
      </c>
      <c r="AE80">
        <v>31.7254</v>
      </c>
      <c r="AF80">
        <v>32.019599999999997</v>
      </c>
    </row>
    <row r="81" spans="1:32" x14ac:dyDescent="0.35">
      <c r="A81" t="s">
        <v>180</v>
      </c>
      <c r="B81">
        <v>0.123972</v>
      </c>
      <c r="C81">
        <v>0.16730700000000001</v>
      </c>
      <c r="D81">
        <v>0.25457200000000002</v>
      </c>
      <c r="E81">
        <v>4.2749899999999998</v>
      </c>
      <c r="F81">
        <v>11.1037</v>
      </c>
      <c r="G81">
        <v>20.560500000000001</v>
      </c>
      <c r="H81">
        <v>26.335999999999999</v>
      </c>
      <c r="I81">
        <v>31.3581</v>
      </c>
      <c r="J81">
        <v>34.182299999999998</v>
      </c>
      <c r="K81">
        <v>35.947499999999998</v>
      </c>
      <c r="L81">
        <v>36.648299999999999</v>
      </c>
      <c r="M81">
        <v>37.591200000000001</v>
      </c>
      <c r="N81">
        <v>38.599600000000002</v>
      </c>
      <c r="O81">
        <v>39.540300000000002</v>
      </c>
      <c r="P81">
        <v>40.703200000000002</v>
      </c>
      <c r="Q81">
        <v>41.754199999999997</v>
      </c>
      <c r="R81">
        <v>42.805</v>
      </c>
      <c r="S81">
        <v>43.989699999999999</v>
      </c>
      <c r="T81">
        <v>45.197000000000003</v>
      </c>
      <c r="U81">
        <v>46.247399999999999</v>
      </c>
      <c r="V81">
        <v>47.1631</v>
      </c>
      <c r="W81">
        <v>48.146000000000001</v>
      </c>
      <c r="X81">
        <v>49.151299999999999</v>
      </c>
      <c r="Y81">
        <v>50.471400000000003</v>
      </c>
      <c r="Z81">
        <v>52.129800000000003</v>
      </c>
      <c r="AA81">
        <v>53.4512</v>
      </c>
      <c r="AB81">
        <v>54.592599999999997</v>
      </c>
      <c r="AC81">
        <v>55.734299999999998</v>
      </c>
      <c r="AD81">
        <v>57.101999999999997</v>
      </c>
      <c r="AE81">
        <v>58.199199999999998</v>
      </c>
      <c r="AF81">
        <v>59.296500000000002</v>
      </c>
    </row>
    <row r="82" spans="1:32" x14ac:dyDescent="0.35">
      <c r="A82" t="s">
        <v>181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 t="s">
        <v>183</v>
      </c>
      <c r="B84">
        <v>13.8758</v>
      </c>
      <c r="C84">
        <v>13.8758</v>
      </c>
      <c r="D84">
        <v>13.8758</v>
      </c>
      <c r="E84">
        <v>13.8758</v>
      </c>
      <c r="F84">
        <v>15.09</v>
      </c>
      <c r="G84">
        <v>16.4145</v>
      </c>
      <c r="H84">
        <v>17.628599999999999</v>
      </c>
      <c r="I84">
        <v>18.622</v>
      </c>
      <c r="J84">
        <v>19.394600000000001</v>
      </c>
      <c r="K84">
        <v>20.056899999999999</v>
      </c>
      <c r="L84">
        <v>20.608799999999999</v>
      </c>
      <c r="M84">
        <v>21.0503</v>
      </c>
      <c r="N84">
        <v>21.491800000000001</v>
      </c>
      <c r="O84">
        <v>21.933299999999999</v>
      </c>
      <c r="P84">
        <v>22.264399999999998</v>
      </c>
      <c r="Q84">
        <v>22.595500000000001</v>
      </c>
      <c r="R84">
        <v>22.9267</v>
      </c>
      <c r="S84">
        <v>23.2578</v>
      </c>
      <c r="T84">
        <v>23.588899999999999</v>
      </c>
      <c r="U84">
        <v>23.809699999999999</v>
      </c>
      <c r="V84">
        <v>24.0304</v>
      </c>
      <c r="W84">
        <v>24.251200000000001</v>
      </c>
      <c r="X84">
        <v>24.471900000000002</v>
      </c>
      <c r="Y84">
        <v>24.692699999999999</v>
      </c>
      <c r="Z84">
        <v>24.913399999999999</v>
      </c>
      <c r="AA84">
        <v>25.1342</v>
      </c>
      <c r="AB84">
        <v>25.354900000000001</v>
      </c>
      <c r="AC84">
        <v>25.465299999999999</v>
      </c>
      <c r="AD84">
        <v>25.575700000000001</v>
      </c>
      <c r="AE84">
        <v>25.6861</v>
      </c>
      <c r="AF84">
        <v>25.796399999999998</v>
      </c>
    </row>
    <row r="86" spans="1:32" x14ac:dyDescent="0.35">
      <c r="A86" t="s">
        <v>64</v>
      </c>
      <c r="B86">
        <v>2020</v>
      </c>
      <c r="C86">
        <v>2021</v>
      </c>
      <c r="D86">
        <v>2022</v>
      </c>
      <c r="E86">
        <v>2023</v>
      </c>
      <c r="F86">
        <v>2024</v>
      </c>
      <c r="G86">
        <v>2025</v>
      </c>
      <c r="H86">
        <v>2026</v>
      </c>
      <c r="I86">
        <v>2027</v>
      </c>
      <c r="J86">
        <v>2028</v>
      </c>
      <c r="K86">
        <v>2029</v>
      </c>
      <c r="L86">
        <v>2030</v>
      </c>
      <c r="M86">
        <v>2031</v>
      </c>
      <c r="N86">
        <v>2032</v>
      </c>
      <c r="O86">
        <v>2033</v>
      </c>
      <c r="P86">
        <v>2034</v>
      </c>
      <c r="Q86">
        <v>2035</v>
      </c>
      <c r="R86">
        <v>2036</v>
      </c>
      <c r="S86">
        <v>2037</v>
      </c>
      <c r="T86">
        <v>2038</v>
      </c>
      <c r="U86">
        <v>2039</v>
      </c>
      <c r="V86">
        <v>2040</v>
      </c>
      <c r="W86">
        <v>2041</v>
      </c>
      <c r="X86">
        <v>2042</v>
      </c>
      <c r="Y86">
        <v>2043</v>
      </c>
      <c r="Z86">
        <v>2044</v>
      </c>
      <c r="AA86">
        <v>2045</v>
      </c>
      <c r="AB86">
        <v>2046</v>
      </c>
      <c r="AC86">
        <v>2047</v>
      </c>
      <c r="AD86">
        <v>2048</v>
      </c>
      <c r="AE86">
        <v>2049</v>
      </c>
      <c r="AF86">
        <v>2050</v>
      </c>
    </row>
    <row r="87" spans="1:32" x14ac:dyDescent="0.35">
      <c r="A87" t="s">
        <v>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t="s">
        <v>77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78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79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80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</row>
    <row r="92" spans="1:32" x14ac:dyDescent="0.35">
      <c r="A92" t="s">
        <v>81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</row>
    <row r="93" spans="1:32" x14ac:dyDescent="0.35">
      <c r="A93" t="s">
        <v>82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 t="s">
        <v>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t="s">
        <v>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 t="s">
        <v>85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t="s">
        <v>86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t="s">
        <v>87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88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</row>
    <row r="100" spans="1:32" x14ac:dyDescent="0.35">
      <c r="A100" t="s">
        <v>89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t="s">
        <v>90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 t="s">
        <v>91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4" spans="1:32" x14ac:dyDescent="0.35">
      <c r="A104" t="s">
        <v>64</v>
      </c>
      <c r="B104">
        <v>2020</v>
      </c>
      <c r="C104">
        <v>2021</v>
      </c>
      <c r="D104">
        <v>2022</v>
      </c>
      <c r="E104">
        <v>2023</v>
      </c>
      <c r="F104">
        <v>2024</v>
      </c>
      <c r="G104">
        <v>2025</v>
      </c>
      <c r="H104">
        <v>2026</v>
      </c>
      <c r="I104">
        <v>2027</v>
      </c>
      <c r="J104">
        <v>2028</v>
      </c>
      <c r="K104">
        <v>2029</v>
      </c>
      <c r="L104">
        <v>2030</v>
      </c>
      <c r="M104">
        <v>2031</v>
      </c>
      <c r="N104">
        <v>2032</v>
      </c>
      <c r="O104">
        <v>2033</v>
      </c>
      <c r="P104">
        <v>2034</v>
      </c>
      <c r="Q104">
        <v>2035</v>
      </c>
      <c r="R104">
        <v>2036</v>
      </c>
      <c r="S104">
        <v>2037</v>
      </c>
      <c r="T104">
        <v>2038</v>
      </c>
      <c r="U104">
        <v>2039</v>
      </c>
      <c r="V104">
        <v>2040</v>
      </c>
      <c r="W104">
        <v>2041</v>
      </c>
      <c r="X104">
        <v>2042</v>
      </c>
      <c r="Y104">
        <v>2043</v>
      </c>
      <c r="Z104">
        <v>2044</v>
      </c>
      <c r="AA104">
        <v>2045</v>
      </c>
      <c r="AB104">
        <v>2046</v>
      </c>
      <c r="AC104">
        <v>2047</v>
      </c>
      <c r="AD104">
        <v>2048</v>
      </c>
      <c r="AE104">
        <v>2049</v>
      </c>
      <c r="AF104">
        <v>2050</v>
      </c>
    </row>
    <row r="105" spans="1:32" x14ac:dyDescent="0.35">
      <c r="A105" t="s">
        <v>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 t="s">
        <v>96</v>
      </c>
      <c r="B106">
        <v>4.5999999999999999E-3</v>
      </c>
      <c r="C106">
        <v>4.5999999999999999E-3</v>
      </c>
      <c r="D106">
        <v>4.5999999999999999E-3</v>
      </c>
      <c r="E106">
        <v>4.5999999999999999E-3</v>
      </c>
      <c r="F106">
        <v>4.5999999999999999E-3</v>
      </c>
      <c r="G106">
        <v>4.5999999999999999E-3</v>
      </c>
      <c r="H106">
        <v>4.5999999999999999E-3</v>
      </c>
      <c r="I106">
        <v>4.5999999999999999E-3</v>
      </c>
      <c r="J106">
        <v>4.5999999999999999E-3</v>
      </c>
      <c r="K106">
        <v>4.5999999999999999E-3</v>
      </c>
      <c r="L106">
        <v>4.5999999999999999E-3</v>
      </c>
      <c r="M106">
        <v>4.5999999999999999E-3</v>
      </c>
      <c r="N106">
        <v>4.5999999999999999E-3</v>
      </c>
      <c r="O106">
        <v>4.5999999999999999E-3</v>
      </c>
      <c r="P106">
        <v>4.5999999999999999E-3</v>
      </c>
      <c r="Q106">
        <v>4.5999999999999999E-3</v>
      </c>
      <c r="R106">
        <v>4.5999999999999999E-3</v>
      </c>
      <c r="S106">
        <v>4.5999999999999999E-3</v>
      </c>
      <c r="T106">
        <v>4.5999999999999999E-3</v>
      </c>
      <c r="U106">
        <v>4.5999999999999999E-3</v>
      </c>
      <c r="V106">
        <v>4.5999999999999999E-3</v>
      </c>
      <c r="W106">
        <v>4.5999999999999999E-3</v>
      </c>
      <c r="X106">
        <v>4.5999999999999999E-3</v>
      </c>
      <c r="Y106">
        <v>4.5999999999999999E-3</v>
      </c>
      <c r="Z106">
        <v>4.5999999999999999E-3</v>
      </c>
      <c r="AA106">
        <v>4.5999999999999999E-3</v>
      </c>
      <c r="AB106">
        <v>4.5999999999999999E-3</v>
      </c>
      <c r="AC106">
        <v>4.5999999999999999E-3</v>
      </c>
      <c r="AD106">
        <v>4.5999999999999999E-3</v>
      </c>
      <c r="AE106">
        <v>4.5999999999999999E-3</v>
      </c>
      <c r="AF106">
        <v>4.5999999999999999E-3</v>
      </c>
    </row>
    <row r="107" spans="1:32" x14ac:dyDescent="0.35">
      <c r="A107" t="s">
        <v>97</v>
      </c>
      <c r="B107">
        <v>9.7000000000000003E-3</v>
      </c>
      <c r="C107">
        <v>9.7000000000000003E-3</v>
      </c>
      <c r="D107">
        <v>9.7000000000000003E-3</v>
      </c>
      <c r="E107">
        <v>9.7000000000000003E-3</v>
      </c>
      <c r="F107">
        <v>9.7000000000000003E-3</v>
      </c>
      <c r="G107">
        <v>9.7000000000000003E-3</v>
      </c>
      <c r="H107">
        <v>9.7000000000000003E-3</v>
      </c>
      <c r="I107">
        <v>9.7000000000000003E-3</v>
      </c>
      <c r="J107">
        <v>9.7000000000000003E-3</v>
      </c>
      <c r="K107">
        <v>9.7000000000000003E-3</v>
      </c>
      <c r="L107">
        <v>9.7000000000000003E-3</v>
      </c>
      <c r="M107">
        <v>9.7000000000000003E-3</v>
      </c>
      <c r="N107">
        <v>9.7000000000000003E-3</v>
      </c>
      <c r="O107">
        <v>9.7000000000000003E-3</v>
      </c>
      <c r="P107">
        <v>9.7000000000000003E-3</v>
      </c>
      <c r="Q107">
        <v>9.7000000000000003E-3</v>
      </c>
      <c r="R107">
        <v>9.7000000000000003E-3</v>
      </c>
      <c r="S107">
        <v>9.7000000000000003E-3</v>
      </c>
      <c r="T107">
        <v>9.7000000000000003E-3</v>
      </c>
      <c r="U107">
        <v>9.7000000000000003E-3</v>
      </c>
      <c r="V107">
        <v>9.7000000000000003E-3</v>
      </c>
      <c r="W107">
        <v>9.7000000000000003E-3</v>
      </c>
      <c r="X107">
        <v>9.7000000000000003E-3</v>
      </c>
      <c r="Y107">
        <v>9.7000000000000003E-3</v>
      </c>
      <c r="Z107">
        <v>9.7000000000000003E-3</v>
      </c>
      <c r="AA107">
        <v>9.7000000000000003E-3</v>
      </c>
      <c r="AB107">
        <v>9.7000000000000003E-3</v>
      </c>
      <c r="AC107">
        <v>9.7000000000000003E-3</v>
      </c>
      <c r="AD107">
        <v>9.7000000000000003E-3</v>
      </c>
      <c r="AE107">
        <v>9.7000000000000003E-3</v>
      </c>
      <c r="AF107">
        <v>9.7000000000000003E-3</v>
      </c>
    </row>
    <row r="108" spans="1:32" x14ac:dyDescent="0.35">
      <c r="A108" t="s">
        <v>98</v>
      </c>
      <c r="B108">
        <v>-2.5000000000000001E-3</v>
      </c>
      <c r="C108">
        <v>-2.5000000000000001E-3</v>
      </c>
      <c r="D108">
        <v>-2.5000000000000001E-3</v>
      </c>
      <c r="E108">
        <v>-2.5000000000000001E-3</v>
      </c>
      <c r="F108">
        <v>-2.5000000000000001E-3</v>
      </c>
      <c r="G108">
        <v>-2.5000000000000001E-3</v>
      </c>
      <c r="H108">
        <v>-2.5000000000000001E-3</v>
      </c>
      <c r="I108">
        <v>-2.5000000000000001E-3</v>
      </c>
      <c r="J108">
        <v>-2.5000000000000001E-3</v>
      </c>
      <c r="K108">
        <v>-2.5000000000000001E-3</v>
      </c>
      <c r="L108">
        <v>-2.5000000000000001E-3</v>
      </c>
      <c r="M108">
        <v>-2.5000000000000001E-3</v>
      </c>
      <c r="N108">
        <v>-2.5000000000000001E-3</v>
      </c>
      <c r="O108">
        <v>-2.5000000000000001E-3</v>
      </c>
      <c r="P108">
        <v>-2.5000000000000001E-3</v>
      </c>
      <c r="Q108">
        <v>-2.5000000000000001E-3</v>
      </c>
      <c r="R108">
        <v>-2.5000000000000001E-3</v>
      </c>
      <c r="S108">
        <v>-2.5000000000000001E-3</v>
      </c>
      <c r="T108">
        <v>-2.5000000000000001E-3</v>
      </c>
      <c r="U108">
        <v>-2.5000000000000001E-3</v>
      </c>
      <c r="V108">
        <v>-2.5000000000000001E-3</v>
      </c>
      <c r="W108">
        <v>-2.5000000000000001E-3</v>
      </c>
      <c r="X108">
        <v>-2.5000000000000001E-3</v>
      </c>
      <c r="Y108">
        <v>-2.5000000000000001E-3</v>
      </c>
      <c r="Z108">
        <v>-2.5000000000000001E-3</v>
      </c>
      <c r="AA108">
        <v>-2.5000000000000001E-3</v>
      </c>
      <c r="AB108">
        <v>-2.5000000000000001E-3</v>
      </c>
      <c r="AC108">
        <v>-2.5000000000000001E-3</v>
      </c>
      <c r="AD108">
        <v>-2.5000000000000001E-3</v>
      </c>
      <c r="AE108">
        <v>-2.5000000000000001E-3</v>
      </c>
      <c r="AF108">
        <v>-2.5000000000000001E-3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B2"/>
  <sheetViews>
    <sheetView workbookViewId="0">
      <selection activeCell="C6" sqref="C6"/>
    </sheetView>
  </sheetViews>
  <sheetFormatPr defaultRowHeight="14.5" x14ac:dyDescent="0.35"/>
  <cols>
    <col min="1" max="1" width="19.90625" customWidth="1"/>
  </cols>
  <sheetData>
    <row r="1" spans="1:2" x14ac:dyDescent="0.35">
      <c r="A1" s="2" t="s">
        <v>15</v>
      </c>
      <c r="B1" t="s">
        <v>14</v>
      </c>
    </row>
    <row r="2" spans="1:2" x14ac:dyDescent="0.35">
      <c r="A2" t="s">
        <v>16</v>
      </c>
      <c r="B2">
        <f>Calibration!B20</f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WECC Path Ratings</vt:lpstr>
      <vt:lpstr>Calculations</vt:lpstr>
      <vt:lpstr>Calibration</vt:lpstr>
      <vt:lpstr>EPS Outputs Used in Calibration</vt:lpstr>
      <vt:lpstr>EoTCCwTC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2020-04-24T23:19:07Z</dcterms:created>
  <dcterms:modified xsi:type="dcterms:W3CDTF">2021-12-20T14:30:28Z</dcterms:modified>
</cp:coreProperties>
</file>